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D3B6" lockStructure="1"/>
  <bookViews>
    <workbookView xWindow="0" yWindow="0" windowWidth="20490" windowHeight="7530" tabRatio="819" firstSheet="3" activeTab="7"/>
  </bookViews>
  <sheets>
    <sheet name="General information" sheetId="3" r:id="rId1"/>
    <sheet name="Summary Sheet" sheetId="10" r:id="rId2"/>
    <sheet name="Infrastructure Details" sheetId="15" r:id="rId3"/>
    <sheet name="Division Wise Losses" sheetId="7" r:id="rId4"/>
    <sheet name="Form-Input energy" sheetId="13" r:id="rId5"/>
    <sheet name="Details of Received Sources" sheetId="11" r:id="rId6"/>
    <sheet name="Detail of Consumers&amp;Consumption" sheetId="12" r:id="rId7"/>
    <sheet name="Details on Feeder Levels" sheetId="14" r:id="rId8"/>
  </sheets>
  <definedNames>
    <definedName name="_xlnm._FilterDatabase" localSheetId="3" hidden="1">'Division Wise Losses'!$A$3:$T$462</definedName>
    <definedName name="_xlnm.Print_Area" localSheetId="6">'Detail of Consumers&amp;Consumption'!$A$1:$G$28</definedName>
    <definedName name="_xlnm.Print_Area" localSheetId="5">'Details of Received Sources'!$A$3:$I$15</definedName>
    <definedName name="_xlnm.Print_Area" localSheetId="7">'Details on Feeder Levels'!$A$1:$Q$98</definedName>
    <definedName name="_xlnm.Print_Area" localSheetId="3">'Division Wise Losses'!$A$1:$X$462</definedName>
    <definedName name="_xlnm.Print_Area" localSheetId="4">'Form-Input energy'!$A$1:$V$161</definedName>
    <definedName name="_xlnm.Print_Area" localSheetId="0">'General information'!$A$1:$F$33</definedName>
    <definedName name="_xlnm.Print_Area" localSheetId="2">'Infrastructure Details'!$A$1:$F$107</definedName>
    <definedName name="_xlnm.Print_Area" localSheetId="1">'Summary Sheet'!$A$1:$D$24</definedName>
    <definedName name="_xlnm.Print_Titles" localSheetId="7">'Details on Feeder Levels'!$1:$3</definedName>
    <definedName name="_xlnm.Print_Titles" localSheetId="3">'Division Wise Losses'!$1:$6</definedName>
  </definedNames>
  <calcPr calcId="162913"/>
</workbook>
</file>

<file path=xl/calcChain.xml><?xml version="1.0" encoding="utf-8"?>
<calcChain xmlns="http://schemas.openxmlformats.org/spreadsheetml/2006/main">
  <c r="H103" i="7" l="1"/>
  <c r="L103" i="7"/>
  <c r="Q103" i="7"/>
  <c r="W103" i="7"/>
  <c r="H104" i="7"/>
  <c r="L104" i="7"/>
  <c r="Q104" i="7"/>
  <c r="W104" i="7"/>
  <c r="H105" i="7"/>
  <c r="L105" i="7"/>
  <c r="Q105" i="7"/>
  <c r="W105" i="7"/>
  <c r="H106" i="7"/>
  <c r="L106" i="7"/>
  <c r="Q106" i="7"/>
  <c r="W106" i="7"/>
  <c r="H107" i="7"/>
  <c r="L107" i="7"/>
  <c r="Q107" i="7"/>
  <c r="W107" i="7"/>
  <c r="F108" i="7"/>
  <c r="G108" i="7"/>
  <c r="J108" i="7"/>
  <c r="K108" i="7"/>
  <c r="N108" i="7"/>
  <c r="O108" i="7"/>
  <c r="P108" i="7"/>
  <c r="U108" i="7"/>
  <c r="V108" i="7"/>
  <c r="W108" i="7"/>
  <c r="H109" i="7"/>
  <c r="L109" i="7"/>
  <c r="Q109" i="7"/>
  <c r="W109" i="7"/>
  <c r="H110" i="7"/>
  <c r="L110" i="7"/>
  <c r="Q110" i="7"/>
  <c r="W110" i="7"/>
  <c r="H111" i="7"/>
  <c r="L111" i="7"/>
  <c r="Q111" i="7"/>
  <c r="W111" i="7"/>
  <c r="H112" i="7"/>
  <c r="L112" i="7"/>
  <c r="Q112" i="7"/>
  <c r="W112" i="7"/>
  <c r="H113" i="7"/>
  <c r="L113" i="7"/>
  <c r="Q113" i="7"/>
  <c r="W113" i="7"/>
  <c r="F114" i="7"/>
  <c r="G114" i="7"/>
  <c r="J114" i="7"/>
  <c r="K114" i="7"/>
  <c r="N114" i="7"/>
  <c r="O114" i="7"/>
  <c r="P114" i="7"/>
  <c r="U114" i="7"/>
  <c r="V114" i="7"/>
  <c r="W114" i="7" s="1"/>
  <c r="H115" i="7"/>
  <c r="L115" i="7"/>
  <c r="Q115" i="7"/>
  <c r="W115" i="7"/>
  <c r="H116" i="7"/>
  <c r="L116" i="7"/>
  <c r="Q116" i="7"/>
  <c r="W116" i="7"/>
  <c r="H117" i="7"/>
  <c r="L117" i="7"/>
  <c r="Q117" i="7"/>
  <c r="W117" i="7"/>
  <c r="H118" i="7"/>
  <c r="L118" i="7"/>
  <c r="Q118" i="7"/>
  <c r="W118" i="7"/>
  <c r="H119" i="7"/>
  <c r="L119" i="7"/>
  <c r="Q119" i="7"/>
  <c r="W119" i="7"/>
  <c r="F120" i="7"/>
  <c r="G120" i="7"/>
  <c r="J120" i="7"/>
  <c r="K120" i="7"/>
  <c r="N120" i="7"/>
  <c r="O120" i="7"/>
  <c r="P120" i="7"/>
  <c r="U120" i="7"/>
  <c r="V120" i="7"/>
  <c r="H121" i="7"/>
  <c r="L121" i="7"/>
  <c r="Q121" i="7"/>
  <c r="W121" i="7"/>
  <c r="H122" i="7"/>
  <c r="L122" i="7"/>
  <c r="Q122" i="7"/>
  <c r="W122" i="7"/>
  <c r="H123" i="7"/>
  <c r="L123" i="7"/>
  <c r="Q123" i="7"/>
  <c r="W123" i="7"/>
  <c r="H124" i="7"/>
  <c r="L124" i="7"/>
  <c r="Q124" i="7"/>
  <c r="W124" i="7"/>
  <c r="H125" i="7"/>
  <c r="L125" i="7"/>
  <c r="Q125" i="7"/>
  <c r="W125" i="7"/>
  <c r="F126" i="7"/>
  <c r="G126" i="7"/>
  <c r="J126" i="7"/>
  <c r="K126" i="7"/>
  <c r="N126" i="7"/>
  <c r="O126" i="7"/>
  <c r="P126" i="7"/>
  <c r="Q126" i="7"/>
  <c r="R124" i="7" s="1"/>
  <c r="U126" i="7"/>
  <c r="V126" i="7"/>
  <c r="W126" i="7" s="1"/>
  <c r="H127" i="7"/>
  <c r="L127" i="7"/>
  <c r="Q127" i="7"/>
  <c r="W127" i="7"/>
  <c r="H128" i="7"/>
  <c r="L128" i="7"/>
  <c r="Q128" i="7"/>
  <c r="W128" i="7"/>
  <c r="H129" i="7"/>
  <c r="L129" i="7"/>
  <c r="Q129" i="7"/>
  <c r="W129" i="7"/>
  <c r="H130" i="7"/>
  <c r="L130" i="7"/>
  <c r="Q130" i="7"/>
  <c r="W130" i="7"/>
  <c r="H131" i="7"/>
  <c r="L131" i="7"/>
  <c r="Q131" i="7"/>
  <c r="W131" i="7"/>
  <c r="F132" i="7"/>
  <c r="G132" i="7"/>
  <c r="J132" i="7"/>
  <c r="K132" i="7"/>
  <c r="N132" i="7"/>
  <c r="O132" i="7"/>
  <c r="P132" i="7"/>
  <c r="U132" i="7"/>
  <c r="V132" i="7"/>
  <c r="W132" i="7" s="1"/>
  <c r="H133" i="7"/>
  <c r="L133" i="7"/>
  <c r="Q133" i="7"/>
  <c r="W133" i="7"/>
  <c r="H134" i="7"/>
  <c r="L134" i="7"/>
  <c r="Q134" i="7"/>
  <c r="W134" i="7"/>
  <c r="H135" i="7"/>
  <c r="L135" i="7"/>
  <c r="Q135" i="7"/>
  <c r="W135" i="7"/>
  <c r="H136" i="7"/>
  <c r="L136" i="7"/>
  <c r="Q136" i="7"/>
  <c r="W136" i="7"/>
  <c r="H137" i="7"/>
  <c r="L137" i="7"/>
  <c r="Q137" i="7"/>
  <c r="W137" i="7"/>
  <c r="F138" i="7"/>
  <c r="G138" i="7"/>
  <c r="J138" i="7"/>
  <c r="K138" i="7"/>
  <c r="N138" i="7"/>
  <c r="O138" i="7"/>
  <c r="P138" i="7"/>
  <c r="U138" i="7"/>
  <c r="V138" i="7"/>
  <c r="W138" i="7" s="1"/>
  <c r="H139" i="7"/>
  <c r="H144" i="7" s="1"/>
  <c r="L139" i="7"/>
  <c r="Q139" i="7"/>
  <c r="W139" i="7"/>
  <c r="H140" i="7"/>
  <c r="L140" i="7"/>
  <c r="Q140" i="7"/>
  <c r="W140" i="7"/>
  <c r="H141" i="7"/>
  <c r="L141" i="7"/>
  <c r="Q141" i="7"/>
  <c r="W141" i="7"/>
  <c r="H142" i="7"/>
  <c r="L142" i="7"/>
  <c r="Q142" i="7"/>
  <c r="W142" i="7"/>
  <c r="H143" i="7"/>
  <c r="L143" i="7"/>
  <c r="Q143" i="7"/>
  <c r="W143" i="7"/>
  <c r="F144" i="7"/>
  <c r="G144" i="7"/>
  <c r="J144" i="7"/>
  <c r="K144" i="7"/>
  <c r="N144" i="7"/>
  <c r="O144" i="7"/>
  <c r="P144" i="7"/>
  <c r="U144" i="7"/>
  <c r="V144" i="7"/>
  <c r="W144" i="7" s="1"/>
  <c r="H145" i="7"/>
  <c r="L145" i="7"/>
  <c r="Q145" i="7"/>
  <c r="W145" i="7"/>
  <c r="H146" i="7"/>
  <c r="L146" i="7"/>
  <c r="Q146" i="7"/>
  <c r="W146" i="7"/>
  <c r="H147" i="7"/>
  <c r="L147" i="7"/>
  <c r="Q147" i="7"/>
  <c r="W147" i="7"/>
  <c r="H148" i="7"/>
  <c r="L148" i="7"/>
  <c r="Q148" i="7"/>
  <c r="W148" i="7"/>
  <c r="H149" i="7"/>
  <c r="L149" i="7"/>
  <c r="M149" i="7"/>
  <c r="Q149" i="7"/>
  <c r="W149" i="7"/>
  <c r="F150" i="7"/>
  <c r="G150" i="7"/>
  <c r="J150" i="7"/>
  <c r="K150" i="7"/>
  <c r="L150" i="7"/>
  <c r="N150" i="7"/>
  <c r="O150" i="7"/>
  <c r="P150" i="7"/>
  <c r="U150" i="7"/>
  <c r="V150" i="7"/>
  <c r="W150" i="7"/>
  <c r="H151" i="7"/>
  <c r="L151" i="7"/>
  <c r="Q151" i="7"/>
  <c r="W151" i="7"/>
  <c r="H152" i="7"/>
  <c r="L152" i="7"/>
  <c r="Q152" i="7"/>
  <c r="W152" i="7"/>
  <c r="H153" i="7"/>
  <c r="L153" i="7"/>
  <c r="Q153" i="7"/>
  <c r="W153" i="7"/>
  <c r="H154" i="7"/>
  <c r="L154" i="7"/>
  <c r="Q154" i="7"/>
  <c r="W154" i="7"/>
  <c r="H155" i="7"/>
  <c r="L155" i="7"/>
  <c r="Q155" i="7"/>
  <c r="W155" i="7"/>
  <c r="F156" i="7"/>
  <c r="G156" i="7"/>
  <c r="J156" i="7"/>
  <c r="K156" i="7"/>
  <c r="N156" i="7"/>
  <c r="O156" i="7"/>
  <c r="P156" i="7"/>
  <c r="U156" i="7"/>
  <c r="V156" i="7"/>
  <c r="W156" i="7" s="1"/>
  <c r="H157" i="7"/>
  <c r="L157" i="7"/>
  <c r="Q157" i="7"/>
  <c r="W157" i="7"/>
  <c r="H158" i="7"/>
  <c r="L158" i="7"/>
  <c r="Q158" i="7"/>
  <c r="W158" i="7"/>
  <c r="H159" i="7"/>
  <c r="L159" i="7"/>
  <c r="Q159" i="7"/>
  <c r="W159" i="7"/>
  <c r="H160" i="7"/>
  <c r="L160" i="7"/>
  <c r="Q160" i="7"/>
  <c r="W160" i="7"/>
  <c r="H161" i="7"/>
  <c r="L161" i="7"/>
  <c r="Q161" i="7"/>
  <c r="W161" i="7"/>
  <c r="F162" i="7"/>
  <c r="G162" i="7"/>
  <c r="J162" i="7"/>
  <c r="K162" i="7"/>
  <c r="N162" i="7"/>
  <c r="O162" i="7"/>
  <c r="P162" i="7"/>
  <c r="Q162" i="7"/>
  <c r="U162" i="7"/>
  <c r="V162" i="7"/>
  <c r="W162" i="7" s="1"/>
  <c r="H163" i="7"/>
  <c r="L163" i="7"/>
  <c r="Q163" i="7"/>
  <c r="W163" i="7"/>
  <c r="H164" i="7"/>
  <c r="L164" i="7"/>
  <c r="Q164" i="7"/>
  <c r="W164" i="7"/>
  <c r="H165" i="7"/>
  <c r="L165" i="7"/>
  <c r="Q165" i="7"/>
  <c r="W165" i="7"/>
  <c r="H166" i="7"/>
  <c r="L166" i="7"/>
  <c r="Q166" i="7"/>
  <c r="W166" i="7"/>
  <c r="H167" i="7"/>
  <c r="L167" i="7"/>
  <c r="Q167" i="7"/>
  <c r="W167" i="7"/>
  <c r="F168" i="7"/>
  <c r="G168" i="7"/>
  <c r="J168" i="7"/>
  <c r="K168" i="7"/>
  <c r="N168" i="7"/>
  <c r="O168" i="7"/>
  <c r="P168" i="7"/>
  <c r="U168" i="7"/>
  <c r="V168" i="7"/>
  <c r="W168" i="7" s="1"/>
  <c r="H169" i="7"/>
  <c r="L169" i="7"/>
  <c r="Q169" i="7"/>
  <c r="Q174" i="7" s="1"/>
  <c r="W169" i="7"/>
  <c r="H170" i="7"/>
  <c r="L170" i="7"/>
  <c r="Q170" i="7"/>
  <c r="W170" i="7"/>
  <c r="H171" i="7"/>
  <c r="L171" i="7"/>
  <c r="Q171" i="7"/>
  <c r="W171" i="7"/>
  <c r="H172" i="7"/>
  <c r="L172" i="7"/>
  <c r="Q172" i="7"/>
  <c r="W172" i="7"/>
  <c r="H173" i="7"/>
  <c r="L173" i="7"/>
  <c r="Q173" i="7"/>
  <c r="W173" i="7"/>
  <c r="F174" i="7"/>
  <c r="G174" i="7"/>
  <c r="J174" i="7"/>
  <c r="K174" i="7"/>
  <c r="N174" i="7"/>
  <c r="O174" i="7"/>
  <c r="P174" i="7"/>
  <c r="U174" i="7"/>
  <c r="V174" i="7"/>
  <c r="W174" i="7"/>
  <c r="H175" i="7"/>
  <c r="L175" i="7"/>
  <c r="Q175" i="7"/>
  <c r="Q180" i="7" s="1"/>
  <c r="R178" i="7" s="1"/>
  <c r="W175" i="7"/>
  <c r="H176" i="7"/>
  <c r="L176" i="7"/>
  <c r="Q176" i="7"/>
  <c r="W176" i="7"/>
  <c r="H177" i="7"/>
  <c r="L177" i="7"/>
  <c r="Q177" i="7"/>
  <c r="R177" i="7" s="1"/>
  <c r="W177" i="7"/>
  <c r="H178" i="7"/>
  <c r="L178" i="7"/>
  <c r="Q178" i="7"/>
  <c r="W178" i="7"/>
  <c r="H179" i="7"/>
  <c r="L179" i="7"/>
  <c r="Q179" i="7"/>
  <c r="W179" i="7"/>
  <c r="F180" i="7"/>
  <c r="G180" i="7"/>
  <c r="J180" i="7"/>
  <c r="K180" i="7"/>
  <c r="N180" i="7"/>
  <c r="O180" i="7"/>
  <c r="P180" i="7"/>
  <c r="U180" i="7"/>
  <c r="V180" i="7"/>
  <c r="W180" i="7" s="1"/>
  <c r="H181" i="7"/>
  <c r="L181" i="7"/>
  <c r="Q181" i="7"/>
  <c r="W181" i="7"/>
  <c r="H182" i="7"/>
  <c r="L182" i="7"/>
  <c r="Q182" i="7"/>
  <c r="W182" i="7"/>
  <c r="H183" i="7"/>
  <c r="L183" i="7"/>
  <c r="Q183" i="7"/>
  <c r="W183" i="7"/>
  <c r="H184" i="7"/>
  <c r="L184" i="7"/>
  <c r="Q184" i="7"/>
  <c r="W184" i="7"/>
  <c r="H185" i="7"/>
  <c r="L185" i="7"/>
  <c r="Q185" i="7"/>
  <c r="W185" i="7"/>
  <c r="F186" i="7"/>
  <c r="G186" i="7"/>
  <c r="J186" i="7"/>
  <c r="K186" i="7"/>
  <c r="N186" i="7"/>
  <c r="O186" i="7"/>
  <c r="P186" i="7"/>
  <c r="U186" i="7"/>
  <c r="V186" i="7"/>
  <c r="W186" i="7" s="1"/>
  <c r="H187" i="7"/>
  <c r="L187" i="7"/>
  <c r="Q187" i="7"/>
  <c r="W187" i="7"/>
  <c r="H188" i="7"/>
  <c r="L188" i="7"/>
  <c r="L192" i="7" s="1"/>
  <c r="Q188" i="7"/>
  <c r="W188" i="7"/>
  <c r="H189" i="7"/>
  <c r="L189" i="7"/>
  <c r="Q189" i="7"/>
  <c r="W189" i="7"/>
  <c r="H190" i="7"/>
  <c r="L190" i="7"/>
  <c r="Q190" i="7"/>
  <c r="W190" i="7"/>
  <c r="H191" i="7"/>
  <c r="L191" i="7"/>
  <c r="Q191" i="7"/>
  <c r="W191" i="7"/>
  <c r="F192" i="7"/>
  <c r="G192" i="7"/>
  <c r="J192" i="7"/>
  <c r="K192" i="7"/>
  <c r="N192" i="7"/>
  <c r="O192" i="7"/>
  <c r="P192" i="7"/>
  <c r="U192" i="7"/>
  <c r="V192" i="7"/>
  <c r="H193" i="7"/>
  <c r="L193" i="7"/>
  <c r="Q193" i="7"/>
  <c r="W193" i="7"/>
  <c r="H194" i="7"/>
  <c r="L194" i="7"/>
  <c r="Q194" i="7"/>
  <c r="R194" i="7" s="1"/>
  <c r="W194" i="7"/>
  <c r="H195" i="7"/>
  <c r="L195" i="7"/>
  <c r="Q195" i="7"/>
  <c r="W195" i="7"/>
  <c r="H196" i="7"/>
  <c r="L196" i="7"/>
  <c r="Q196" i="7"/>
  <c r="W196" i="7"/>
  <c r="H197" i="7"/>
  <c r="L197" i="7"/>
  <c r="Q197" i="7"/>
  <c r="W197" i="7"/>
  <c r="F198" i="7"/>
  <c r="G198" i="7"/>
  <c r="J198" i="7"/>
  <c r="K198" i="7"/>
  <c r="N198" i="7"/>
  <c r="O198" i="7"/>
  <c r="P198" i="7"/>
  <c r="Q198" i="7"/>
  <c r="U198" i="7"/>
  <c r="V198" i="7"/>
  <c r="H199" i="7"/>
  <c r="L199" i="7"/>
  <c r="Q199" i="7"/>
  <c r="W199" i="7"/>
  <c r="H200" i="7"/>
  <c r="L200" i="7"/>
  <c r="L204" i="7" s="1"/>
  <c r="Q200" i="7"/>
  <c r="W200" i="7"/>
  <c r="H201" i="7"/>
  <c r="L201" i="7"/>
  <c r="Q201" i="7"/>
  <c r="W201" i="7"/>
  <c r="H202" i="7"/>
  <c r="L202" i="7"/>
  <c r="Q202" i="7"/>
  <c r="W202" i="7"/>
  <c r="H203" i="7"/>
  <c r="L203" i="7"/>
  <c r="Q203" i="7"/>
  <c r="W203" i="7"/>
  <c r="F204" i="7"/>
  <c r="G204" i="7"/>
  <c r="J204" i="7"/>
  <c r="K204" i="7"/>
  <c r="N204" i="7"/>
  <c r="O204" i="7"/>
  <c r="P204" i="7"/>
  <c r="U204" i="7"/>
  <c r="V204" i="7"/>
  <c r="W204" i="7" s="1"/>
  <c r="H205" i="7"/>
  <c r="L205" i="7"/>
  <c r="Q205" i="7"/>
  <c r="W205" i="7"/>
  <c r="H206" i="7"/>
  <c r="L206" i="7"/>
  <c r="Q206" i="7"/>
  <c r="Q210" i="7" s="1"/>
  <c r="S205" i="7" s="1"/>
  <c r="W206" i="7"/>
  <c r="H207" i="7"/>
  <c r="L207" i="7"/>
  <c r="Q207" i="7"/>
  <c r="W207" i="7"/>
  <c r="H208" i="7"/>
  <c r="L208" i="7"/>
  <c r="Q208" i="7"/>
  <c r="W208" i="7"/>
  <c r="H209" i="7"/>
  <c r="L209" i="7"/>
  <c r="Q209" i="7"/>
  <c r="W209" i="7"/>
  <c r="F210" i="7"/>
  <c r="G210" i="7"/>
  <c r="J210" i="7"/>
  <c r="K210" i="7"/>
  <c r="N210" i="7"/>
  <c r="O210" i="7"/>
  <c r="P210" i="7"/>
  <c r="U210" i="7"/>
  <c r="V210" i="7"/>
  <c r="W210" i="7" s="1"/>
  <c r="H211" i="7"/>
  <c r="L211" i="7"/>
  <c r="Q211" i="7"/>
  <c r="W211" i="7"/>
  <c r="H212" i="7"/>
  <c r="L212" i="7"/>
  <c r="Q212" i="7"/>
  <c r="W212" i="7"/>
  <c r="H213" i="7"/>
  <c r="L213" i="7"/>
  <c r="Q213" i="7"/>
  <c r="W213" i="7"/>
  <c r="H214" i="7"/>
  <c r="L214" i="7"/>
  <c r="Q214" i="7"/>
  <c r="W214" i="7"/>
  <c r="H215" i="7"/>
  <c r="L215" i="7"/>
  <c r="Q215" i="7"/>
  <c r="W215" i="7"/>
  <c r="F216" i="7"/>
  <c r="G216" i="7"/>
  <c r="J216" i="7"/>
  <c r="K216" i="7"/>
  <c r="N216" i="7"/>
  <c r="O216" i="7"/>
  <c r="P216" i="7"/>
  <c r="U216" i="7"/>
  <c r="V216" i="7"/>
  <c r="W216" i="7" s="1"/>
  <c r="H217" i="7"/>
  <c r="L217" i="7"/>
  <c r="Q217" i="7"/>
  <c r="W217" i="7"/>
  <c r="H218" i="7"/>
  <c r="L218" i="7"/>
  <c r="Q218" i="7"/>
  <c r="W218" i="7"/>
  <c r="H219" i="7"/>
  <c r="L219" i="7"/>
  <c r="Q219" i="7"/>
  <c r="W219" i="7"/>
  <c r="H220" i="7"/>
  <c r="L220" i="7"/>
  <c r="Q220" i="7"/>
  <c r="W220" i="7"/>
  <c r="H221" i="7"/>
  <c r="L221" i="7"/>
  <c r="Q221" i="7"/>
  <c r="W221" i="7"/>
  <c r="F222" i="7"/>
  <c r="G222" i="7"/>
  <c r="J222" i="7"/>
  <c r="K222" i="7"/>
  <c r="N222" i="7"/>
  <c r="O222" i="7"/>
  <c r="P222" i="7"/>
  <c r="U222" i="7"/>
  <c r="V222" i="7"/>
  <c r="W222" i="7"/>
  <c r="H223" i="7"/>
  <c r="L223" i="7"/>
  <c r="Q223" i="7"/>
  <c r="W223" i="7"/>
  <c r="H224" i="7"/>
  <c r="L224" i="7"/>
  <c r="Q224" i="7"/>
  <c r="W224" i="7"/>
  <c r="H225" i="7"/>
  <c r="L225" i="7"/>
  <c r="Q225" i="7"/>
  <c r="W225" i="7"/>
  <c r="H226" i="7"/>
  <c r="L226" i="7"/>
  <c r="Q226" i="7"/>
  <c r="W226" i="7"/>
  <c r="H227" i="7"/>
  <c r="L227" i="7"/>
  <c r="Q227" i="7"/>
  <c r="W227" i="7"/>
  <c r="F228" i="7"/>
  <c r="G228" i="7"/>
  <c r="J228" i="7"/>
  <c r="K228" i="7"/>
  <c r="N228" i="7"/>
  <c r="O228" i="7"/>
  <c r="P228" i="7"/>
  <c r="U228" i="7"/>
  <c r="V228" i="7"/>
  <c r="W228" i="7" s="1"/>
  <c r="H229" i="7"/>
  <c r="L229" i="7"/>
  <c r="Q229" i="7"/>
  <c r="W229" i="7"/>
  <c r="H230" i="7"/>
  <c r="L230" i="7"/>
  <c r="Q230" i="7"/>
  <c r="W230" i="7"/>
  <c r="H231" i="7"/>
  <c r="L231" i="7"/>
  <c r="Q231" i="7"/>
  <c r="W231" i="7"/>
  <c r="H232" i="7"/>
  <c r="L232" i="7"/>
  <c r="Q232" i="7"/>
  <c r="W232" i="7"/>
  <c r="H233" i="7"/>
  <c r="L233" i="7"/>
  <c r="Q233" i="7"/>
  <c r="W233" i="7"/>
  <c r="F234" i="7"/>
  <c r="G234" i="7"/>
  <c r="J234" i="7"/>
  <c r="K234" i="7"/>
  <c r="N234" i="7"/>
  <c r="O234" i="7"/>
  <c r="P234" i="7"/>
  <c r="U234" i="7"/>
  <c r="V234" i="7"/>
  <c r="W234" i="7" s="1"/>
  <c r="H235" i="7"/>
  <c r="L235" i="7"/>
  <c r="Q235" i="7"/>
  <c r="Q240" i="7" s="1"/>
  <c r="R236" i="7" s="1"/>
  <c r="W235" i="7"/>
  <c r="H236" i="7"/>
  <c r="L236" i="7"/>
  <c r="L240" i="7" s="1"/>
  <c r="Q236" i="7"/>
  <c r="W236" i="7"/>
  <c r="H237" i="7"/>
  <c r="L237" i="7"/>
  <c r="Q237" i="7"/>
  <c r="W237" i="7"/>
  <c r="H238" i="7"/>
  <c r="H240" i="7" s="1"/>
  <c r="I236" i="7" s="1"/>
  <c r="I238" i="7"/>
  <c r="L238" i="7"/>
  <c r="Q238" i="7"/>
  <c r="R238" i="7" s="1"/>
  <c r="W238" i="7"/>
  <c r="H239" i="7"/>
  <c r="L239" i="7"/>
  <c r="Q239" i="7"/>
  <c r="W239" i="7"/>
  <c r="F240" i="7"/>
  <c r="G240" i="7"/>
  <c r="J240" i="7"/>
  <c r="K240" i="7"/>
  <c r="N240" i="7"/>
  <c r="O240" i="7"/>
  <c r="P240" i="7"/>
  <c r="U240" i="7"/>
  <c r="V240" i="7"/>
  <c r="W240" i="7" s="1"/>
  <c r="H241" i="7"/>
  <c r="L241" i="7"/>
  <c r="Q241" i="7"/>
  <c r="W241" i="7"/>
  <c r="H242" i="7"/>
  <c r="L242" i="7"/>
  <c r="Q242" i="7"/>
  <c r="W242" i="7"/>
  <c r="H243" i="7"/>
  <c r="L243" i="7"/>
  <c r="Q243" i="7"/>
  <c r="W243" i="7"/>
  <c r="H244" i="7"/>
  <c r="L244" i="7"/>
  <c r="Q244" i="7"/>
  <c r="W244" i="7"/>
  <c r="H245" i="7"/>
  <c r="L245" i="7"/>
  <c r="Q245" i="7"/>
  <c r="R245" i="7" s="1"/>
  <c r="W245" i="7"/>
  <c r="F246" i="7"/>
  <c r="G246" i="7"/>
  <c r="J246" i="7"/>
  <c r="K246" i="7"/>
  <c r="N246" i="7"/>
  <c r="O246" i="7"/>
  <c r="P246" i="7"/>
  <c r="U246" i="7"/>
  <c r="W246" i="7" s="1"/>
  <c r="V246" i="7"/>
  <c r="H247" i="7"/>
  <c r="L247" i="7"/>
  <c r="Q247" i="7"/>
  <c r="W247" i="7"/>
  <c r="H248" i="7"/>
  <c r="L248" i="7"/>
  <c r="Q248" i="7"/>
  <c r="W248" i="7"/>
  <c r="H249" i="7"/>
  <c r="L249" i="7"/>
  <c r="Q249" i="7"/>
  <c r="W249" i="7"/>
  <c r="H250" i="7"/>
  <c r="L250" i="7"/>
  <c r="Q250" i="7"/>
  <c r="W250" i="7"/>
  <c r="H251" i="7"/>
  <c r="L251" i="7"/>
  <c r="Q251" i="7"/>
  <c r="W251" i="7"/>
  <c r="F252" i="7"/>
  <c r="G252" i="7"/>
  <c r="J252" i="7"/>
  <c r="K252" i="7"/>
  <c r="N252" i="7"/>
  <c r="O252" i="7"/>
  <c r="P252" i="7"/>
  <c r="U252" i="7"/>
  <c r="V252" i="7"/>
  <c r="W252" i="7"/>
  <c r="H253" i="7"/>
  <c r="L253" i="7"/>
  <c r="Q253" i="7"/>
  <c r="W253" i="7"/>
  <c r="H254" i="7"/>
  <c r="L254" i="7"/>
  <c r="Q254" i="7"/>
  <c r="W254" i="7"/>
  <c r="H255" i="7"/>
  <c r="L255" i="7"/>
  <c r="Q255" i="7"/>
  <c r="W255" i="7"/>
  <c r="H256" i="7"/>
  <c r="L256" i="7"/>
  <c r="Q256" i="7"/>
  <c r="W256" i="7"/>
  <c r="H257" i="7"/>
  <c r="L257" i="7"/>
  <c r="Q257" i="7"/>
  <c r="W257" i="7"/>
  <c r="F258" i="7"/>
  <c r="G258" i="7"/>
  <c r="J258" i="7"/>
  <c r="K258" i="7"/>
  <c r="N258" i="7"/>
  <c r="O258" i="7"/>
  <c r="P258" i="7"/>
  <c r="U258" i="7"/>
  <c r="V258" i="7"/>
  <c r="W258" i="7" s="1"/>
  <c r="H259" i="7"/>
  <c r="L259" i="7"/>
  <c r="Q259" i="7"/>
  <c r="W259" i="7"/>
  <c r="H260" i="7"/>
  <c r="L260" i="7"/>
  <c r="Q260" i="7"/>
  <c r="W260" i="7"/>
  <c r="H261" i="7"/>
  <c r="L261" i="7"/>
  <c r="Q261" i="7"/>
  <c r="W261" i="7"/>
  <c r="H262" i="7"/>
  <c r="L262" i="7"/>
  <c r="Q262" i="7"/>
  <c r="W262" i="7"/>
  <c r="H263" i="7"/>
  <c r="L263" i="7"/>
  <c r="Q263" i="7"/>
  <c r="W263" i="7"/>
  <c r="F264" i="7"/>
  <c r="G264" i="7"/>
  <c r="J264" i="7"/>
  <c r="K264" i="7"/>
  <c r="N264" i="7"/>
  <c r="O264" i="7"/>
  <c r="P264" i="7"/>
  <c r="U264" i="7"/>
  <c r="V264" i="7"/>
  <c r="W264" i="7" s="1"/>
  <c r="H265" i="7"/>
  <c r="L265" i="7"/>
  <c r="Q265" i="7"/>
  <c r="W265" i="7"/>
  <c r="H266" i="7"/>
  <c r="L266" i="7"/>
  <c r="Q266" i="7"/>
  <c r="W266" i="7"/>
  <c r="H267" i="7"/>
  <c r="L267" i="7"/>
  <c r="Q267" i="7"/>
  <c r="W267" i="7"/>
  <c r="H268" i="7"/>
  <c r="L268" i="7"/>
  <c r="Q268" i="7"/>
  <c r="W268" i="7"/>
  <c r="H269" i="7"/>
  <c r="L269" i="7"/>
  <c r="Q269" i="7"/>
  <c r="W269" i="7"/>
  <c r="F270" i="7"/>
  <c r="G270" i="7"/>
  <c r="J270" i="7"/>
  <c r="K270" i="7"/>
  <c r="N270" i="7"/>
  <c r="O270" i="7"/>
  <c r="P270" i="7"/>
  <c r="U270" i="7"/>
  <c r="V270" i="7"/>
  <c r="W270" i="7" s="1"/>
  <c r="H271" i="7"/>
  <c r="L271" i="7"/>
  <c r="Q271" i="7"/>
  <c r="W271" i="7"/>
  <c r="H272" i="7"/>
  <c r="L272" i="7"/>
  <c r="Q272" i="7"/>
  <c r="W272" i="7"/>
  <c r="H273" i="7"/>
  <c r="L273" i="7"/>
  <c r="Q273" i="7"/>
  <c r="W273" i="7"/>
  <c r="H274" i="7"/>
  <c r="L274" i="7"/>
  <c r="Q274" i="7"/>
  <c r="W274" i="7"/>
  <c r="H275" i="7"/>
  <c r="L275" i="7"/>
  <c r="Q275" i="7"/>
  <c r="W275" i="7"/>
  <c r="F276" i="7"/>
  <c r="G276" i="7"/>
  <c r="J276" i="7"/>
  <c r="K276" i="7"/>
  <c r="N276" i="7"/>
  <c r="O276" i="7"/>
  <c r="P276" i="7"/>
  <c r="U276" i="7"/>
  <c r="V276" i="7"/>
  <c r="W276" i="7"/>
  <c r="H277" i="7"/>
  <c r="L277" i="7"/>
  <c r="Q277" i="7"/>
  <c r="W277" i="7"/>
  <c r="H278" i="7"/>
  <c r="L278" i="7"/>
  <c r="Q278" i="7"/>
  <c r="Q282" i="7" s="1"/>
  <c r="R279" i="7" s="1"/>
  <c r="W278" i="7"/>
  <c r="H279" i="7"/>
  <c r="L279" i="7"/>
  <c r="Q279" i="7"/>
  <c r="W279" i="7"/>
  <c r="H280" i="7"/>
  <c r="L280" i="7"/>
  <c r="Q280" i="7"/>
  <c r="W280" i="7"/>
  <c r="H281" i="7"/>
  <c r="L281" i="7"/>
  <c r="Q281" i="7"/>
  <c r="W281" i="7"/>
  <c r="F282" i="7"/>
  <c r="G282" i="7"/>
  <c r="J282" i="7"/>
  <c r="K282" i="7"/>
  <c r="N282" i="7"/>
  <c r="O282" i="7"/>
  <c r="P282" i="7"/>
  <c r="U282" i="7"/>
  <c r="V282" i="7"/>
  <c r="W282" i="7" s="1"/>
  <c r="H283" i="7"/>
  <c r="L283" i="7"/>
  <c r="L288" i="7" s="1"/>
  <c r="Q283" i="7"/>
  <c r="W283" i="7"/>
  <c r="H284" i="7"/>
  <c r="L284" i="7"/>
  <c r="Q284" i="7"/>
  <c r="W284" i="7"/>
  <c r="H285" i="7"/>
  <c r="L285" i="7"/>
  <c r="Q285" i="7"/>
  <c r="W285" i="7"/>
  <c r="H286" i="7"/>
  <c r="L286" i="7"/>
  <c r="Q286" i="7"/>
  <c r="W286" i="7"/>
  <c r="H287" i="7"/>
  <c r="L287" i="7"/>
  <c r="Q287" i="7"/>
  <c r="W287" i="7"/>
  <c r="F288" i="7"/>
  <c r="G288" i="7"/>
  <c r="J288" i="7"/>
  <c r="K288" i="7"/>
  <c r="N288" i="7"/>
  <c r="O288" i="7"/>
  <c r="P288" i="7"/>
  <c r="U288" i="7"/>
  <c r="V288" i="7"/>
  <c r="W288" i="7"/>
  <c r="H289" i="7"/>
  <c r="L289" i="7"/>
  <c r="L294" i="7" s="1"/>
  <c r="Q289" i="7"/>
  <c r="Q294" i="7" s="1"/>
  <c r="W289" i="7"/>
  <c r="H290" i="7"/>
  <c r="L290" i="7"/>
  <c r="Q290" i="7"/>
  <c r="W290" i="7"/>
  <c r="H291" i="7"/>
  <c r="L291" i="7"/>
  <c r="Q291" i="7"/>
  <c r="W291" i="7"/>
  <c r="H292" i="7"/>
  <c r="L292" i="7"/>
  <c r="Q292" i="7"/>
  <c r="W292" i="7"/>
  <c r="H293" i="7"/>
  <c r="L293" i="7"/>
  <c r="Q293" i="7"/>
  <c r="W293" i="7"/>
  <c r="F294" i="7"/>
  <c r="G294" i="7"/>
  <c r="J294" i="7"/>
  <c r="K294" i="7"/>
  <c r="N294" i="7"/>
  <c r="O294" i="7"/>
  <c r="P294" i="7"/>
  <c r="U294" i="7"/>
  <c r="V294" i="7"/>
  <c r="W294" i="7" s="1"/>
  <c r="H295" i="7"/>
  <c r="L295" i="7"/>
  <c r="M295" i="7" s="1"/>
  <c r="Q295" i="7"/>
  <c r="W295" i="7"/>
  <c r="H296" i="7"/>
  <c r="L296" i="7"/>
  <c r="L300" i="7" s="1"/>
  <c r="M297" i="7" s="1"/>
  <c r="Q296" i="7"/>
  <c r="W296" i="7"/>
  <c r="H297" i="7"/>
  <c r="L297" i="7"/>
  <c r="Q297" i="7"/>
  <c r="W297" i="7"/>
  <c r="H298" i="7"/>
  <c r="L298" i="7"/>
  <c r="Q298" i="7"/>
  <c r="W298" i="7"/>
  <c r="H299" i="7"/>
  <c r="L299" i="7"/>
  <c r="Q299" i="7"/>
  <c r="W299" i="7"/>
  <c r="F300" i="7"/>
  <c r="G300" i="7"/>
  <c r="J300" i="7"/>
  <c r="K300" i="7"/>
  <c r="N300" i="7"/>
  <c r="O300" i="7"/>
  <c r="P300" i="7"/>
  <c r="U300" i="7"/>
  <c r="V300" i="7"/>
  <c r="W300" i="7"/>
  <c r="H301" i="7"/>
  <c r="L301" i="7"/>
  <c r="Q301" i="7"/>
  <c r="W301" i="7"/>
  <c r="H302" i="7"/>
  <c r="L302" i="7"/>
  <c r="Q302" i="7"/>
  <c r="W302" i="7"/>
  <c r="H303" i="7"/>
  <c r="L303" i="7"/>
  <c r="Q303" i="7"/>
  <c r="W303" i="7"/>
  <c r="H304" i="7"/>
  <c r="L304" i="7"/>
  <c r="Q304" i="7"/>
  <c r="W304" i="7"/>
  <c r="H305" i="7"/>
  <c r="L305" i="7"/>
  <c r="Q305" i="7"/>
  <c r="W305" i="7"/>
  <c r="F306" i="7"/>
  <c r="G306" i="7"/>
  <c r="J306" i="7"/>
  <c r="K306" i="7"/>
  <c r="N306" i="7"/>
  <c r="S301" i="7" s="1"/>
  <c r="O306" i="7"/>
  <c r="P306" i="7"/>
  <c r="Q306" i="7"/>
  <c r="R303" i="7" s="1"/>
  <c r="U306" i="7"/>
  <c r="V306" i="7"/>
  <c r="W306" i="7" s="1"/>
  <c r="H307" i="7"/>
  <c r="L307" i="7"/>
  <c r="Q307" i="7"/>
  <c r="W307" i="7"/>
  <c r="H308" i="7"/>
  <c r="L308" i="7"/>
  <c r="Q308" i="7"/>
  <c r="W308" i="7"/>
  <c r="H309" i="7"/>
  <c r="L309" i="7"/>
  <c r="Q309" i="7"/>
  <c r="W309" i="7"/>
  <c r="H310" i="7"/>
  <c r="L310" i="7"/>
  <c r="Q310" i="7"/>
  <c r="W310" i="7"/>
  <c r="H311" i="7"/>
  <c r="L311" i="7"/>
  <c r="Q311" i="7"/>
  <c r="W311" i="7"/>
  <c r="F312" i="7"/>
  <c r="G312" i="7"/>
  <c r="J312" i="7"/>
  <c r="K312" i="7"/>
  <c r="N312" i="7"/>
  <c r="O312" i="7"/>
  <c r="P312" i="7"/>
  <c r="U312" i="7"/>
  <c r="V312" i="7"/>
  <c r="W312" i="7"/>
  <c r="H313" i="7"/>
  <c r="L313" i="7"/>
  <c r="Q313" i="7"/>
  <c r="W313" i="7"/>
  <c r="H314" i="7"/>
  <c r="L314" i="7"/>
  <c r="L318" i="7" s="1"/>
  <c r="M313" i="7" s="1"/>
  <c r="Q314" i="7"/>
  <c r="W314" i="7"/>
  <c r="H315" i="7"/>
  <c r="L315" i="7"/>
  <c r="Q315" i="7"/>
  <c r="W315" i="7"/>
  <c r="H316" i="7"/>
  <c r="L316" i="7"/>
  <c r="Q316" i="7"/>
  <c r="W316" i="7"/>
  <c r="H317" i="7"/>
  <c r="L317" i="7"/>
  <c r="Q317" i="7"/>
  <c r="W317" i="7"/>
  <c r="F318" i="7"/>
  <c r="G318" i="7"/>
  <c r="J318" i="7"/>
  <c r="K318" i="7"/>
  <c r="N318" i="7"/>
  <c r="O318" i="7"/>
  <c r="P318" i="7"/>
  <c r="U318" i="7"/>
  <c r="V318" i="7"/>
  <c r="W318" i="7"/>
  <c r="H319" i="7"/>
  <c r="H324" i="7" s="1"/>
  <c r="I321" i="7" s="1"/>
  <c r="L319" i="7"/>
  <c r="Q319" i="7"/>
  <c r="W319" i="7"/>
  <c r="H320" i="7"/>
  <c r="L320" i="7"/>
  <c r="Q320" i="7"/>
  <c r="W320" i="7"/>
  <c r="H321" i="7"/>
  <c r="L321" i="7"/>
  <c r="Q321" i="7"/>
  <c r="W321" i="7"/>
  <c r="H322" i="7"/>
  <c r="L322" i="7"/>
  <c r="Q322" i="7"/>
  <c r="W322" i="7"/>
  <c r="H323" i="7"/>
  <c r="L323" i="7"/>
  <c r="Q323" i="7"/>
  <c r="W323" i="7"/>
  <c r="F324" i="7"/>
  <c r="G324" i="7"/>
  <c r="J324" i="7"/>
  <c r="K324" i="7"/>
  <c r="N324" i="7"/>
  <c r="O324" i="7"/>
  <c r="P324" i="7"/>
  <c r="U324" i="7"/>
  <c r="V324" i="7"/>
  <c r="W324" i="7"/>
  <c r="H325" i="7"/>
  <c r="L325" i="7"/>
  <c r="Q325" i="7"/>
  <c r="W325" i="7"/>
  <c r="H326" i="7"/>
  <c r="L326" i="7"/>
  <c r="Q326" i="7"/>
  <c r="W326" i="7"/>
  <c r="H327" i="7"/>
  <c r="L327" i="7"/>
  <c r="Q327" i="7"/>
  <c r="W327" i="7"/>
  <c r="H328" i="7"/>
  <c r="L328" i="7"/>
  <c r="Q328" i="7"/>
  <c r="W328" i="7"/>
  <c r="H329" i="7"/>
  <c r="L329" i="7"/>
  <c r="Q329" i="7"/>
  <c r="W329" i="7"/>
  <c r="F330" i="7"/>
  <c r="G330" i="7"/>
  <c r="J330" i="7"/>
  <c r="K330" i="7"/>
  <c r="L330" i="7"/>
  <c r="M327" i="7" s="1"/>
  <c r="N330" i="7"/>
  <c r="O330" i="7"/>
  <c r="P330" i="7"/>
  <c r="U330" i="7"/>
  <c r="V330" i="7"/>
  <c r="W330" i="7"/>
  <c r="H331" i="7"/>
  <c r="L331" i="7"/>
  <c r="Q331" i="7"/>
  <c r="W331" i="7"/>
  <c r="H332" i="7"/>
  <c r="L332" i="7"/>
  <c r="Q332" i="7"/>
  <c r="W332" i="7"/>
  <c r="H333" i="7"/>
  <c r="L333" i="7"/>
  <c r="Q333" i="7"/>
  <c r="W333" i="7"/>
  <c r="H334" i="7"/>
  <c r="L334" i="7"/>
  <c r="Q334" i="7"/>
  <c r="W334" i="7"/>
  <c r="H335" i="7"/>
  <c r="L335" i="7"/>
  <c r="Q335" i="7"/>
  <c r="W335" i="7"/>
  <c r="F336" i="7"/>
  <c r="G336" i="7"/>
  <c r="J336" i="7"/>
  <c r="K336" i="7"/>
  <c r="N336" i="7"/>
  <c r="O336" i="7"/>
  <c r="P336" i="7"/>
  <c r="U336" i="7"/>
  <c r="V336" i="7"/>
  <c r="W336" i="7" s="1"/>
  <c r="H337" i="7"/>
  <c r="L337" i="7"/>
  <c r="Q337" i="7"/>
  <c r="W337" i="7"/>
  <c r="H338" i="7"/>
  <c r="L338" i="7"/>
  <c r="Q338" i="7"/>
  <c r="W338" i="7"/>
  <c r="H339" i="7"/>
  <c r="L339" i="7"/>
  <c r="Q339" i="7"/>
  <c r="W339" i="7"/>
  <c r="H340" i="7"/>
  <c r="L340" i="7"/>
  <c r="Q340" i="7"/>
  <c r="W340" i="7"/>
  <c r="H341" i="7"/>
  <c r="L341" i="7"/>
  <c r="Q341" i="7"/>
  <c r="W341" i="7"/>
  <c r="F342" i="7"/>
  <c r="G342" i="7"/>
  <c r="J342" i="7"/>
  <c r="K342" i="7"/>
  <c r="N342" i="7"/>
  <c r="O342" i="7"/>
  <c r="P342" i="7"/>
  <c r="Q342" i="7"/>
  <c r="R338" i="7" s="1"/>
  <c r="U342" i="7"/>
  <c r="W342" i="7" s="1"/>
  <c r="V342" i="7"/>
  <c r="H343" i="7"/>
  <c r="I343" i="7"/>
  <c r="L343" i="7"/>
  <c r="Q343" i="7"/>
  <c r="W343" i="7"/>
  <c r="H344" i="7"/>
  <c r="I344" i="7"/>
  <c r="L344" i="7"/>
  <c r="Q344" i="7"/>
  <c r="W344" i="7"/>
  <c r="H345" i="7"/>
  <c r="I345" i="7"/>
  <c r="L345" i="7"/>
  <c r="Q345" i="7"/>
  <c r="W345" i="7"/>
  <c r="H346" i="7"/>
  <c r="I346" i="7" s="1"/>
  <c r="L346" i="7"/>
  <c r="Q346" i="7"/>
  <c r="R244" i="7" s="1"/>
  <c r="W346" i="7"/>
  <c r="H347" i="7"/>
  <c r="I347" i="7" s="1"/>
  <c r="L347" i="7"/>
  <c r="Q347" i="7"/>
  <c r="W347" i="7"/>
  <c r="F348" i="7"/>
  <c r="G348" i="7"/>
  <c r="J348" i="7"/>
  <c r="K348" i="7"/>
  <c r="N348" i="7"/>
  <c r="O348" i="7"/>
  <c r="P348" i="7"/>
  <c r="U348" i="7"/>
  <c r="V348" i="7"/>
  <c r="H349" i="7"/>
  <c r="L349" i="7"/>
  <c r="Q349" i="7"/>
  <c r="W349" i="7"/>
  <c r="H350" i="7"/>
  <c r="L350" i="7"/>
  <c r="Q350" i="7"/>
  <c r="W350" i="7"/>
  <c r="H351" i="7"/>
  <c r="L351" i="7"/>
  <c r="Q351" i="7"/>
  <c r="W351" i="7"/>
  <c r="H352" i="7"/>
  <c r="L352" i="7"/>
  <c r="Q352" i="7"/>
  <c r="W352" i="7"/>
  <c r="H353" i="7"/>
  <c r="L353" i="7"/>
  <c r="Q353" i="7"/>
  <c r="W353" i="7"/>
  <c r="F354" i="7"/>
  <c r="G354" i="7"/>
  <c r="J354" i="7"/>
  <c r="K354" i="7"/>
  <c r="N354" i="7"/>
  <c r="O354" i="7"/>
  <c r="P354" i="7"/>
  <c r="U354" i="7"/>
  <c r="V354" i="7"/>
  <c r="W354" i="7"/>
  <c r="H355" i="7"/>
  <c r="L355" i="7"/>
  <c r="Q355" i="7"/>
  <c r="W355" i="7"/>
  <c r="H356" i="7"/>
  <c r="L356" i="7"/>
  <c r="Q356" i="7"/>
  <c r="W356" i="7"/>
  <c r="H357" i="7"/>
  <c r="L357" i="7"/>
  <c r="Q357" i="7"/>
  <c r="W357" i="7"/>
  <c r="H358" i="7"/>
  <c r="L358" i="7"/>
  <c r="Q358" i="7"/>
  <c r="W358" i="7"/>
  <c r="H359" i="7"/>
  <c r="L359" i="7"/>
  <c r="Q359" i="7"/>
  <c r="W359" i="7"/>
  <c r="F360" i="7"/>
  <c r="G360" i="7"/>
  <c r="J360" i="7"/>
  <c r="K360" i="7"/>
  <c r="N360" i="7"/>
  <c r="O360" i="7"/>
  <c r="P360" i="7"/>
  <c r="U360" i="7"/>
  <c r="V360" i="7"/>
  <c r="H361" i="7"/>
  <c r="H366" i="7" s="1"/>
  <c r="I364" i="7" s="1"/>
  <c r="L361" i="7"/>
  <c r="Q361" i="7"/>
  <c r="Q366" i="7" s="1"/>
  <c r="R362" i="7" s="1"/>
  <c r="W361" i="7"/>
  <c r="H362" i="7"/>
  <c r="L362" i="7"/>
  <c r="Q362" i="7"/>
  <c r="W362" i="7"/>
  <c r="H363" i="7"/>
  <c r="L363" i="7"/>
  <c r="Q363" i="7"/>
  <c r="W363" i="7"/>
  <c r="H364" i="7"/>
  <c r="L364" i="7"/>
  <c r="Q364" i="7"/>
  <c r="W364" i="7"/>
  <c r="H365" i="7"/>
  <c r="L365" i="7"/>
  <c r="Q365" i="7"/>
  <c r="W365" i="7"/>
  <c r="F366" i="7"/>
  <c r="G366" i="7"/>
  <c r="J366" i="7"/>
  <c r="K366" i="7"/>
  <c r="N366" i="7"/>
  <c r="O366" i="7"/>
  <c r="P366" i="7"/>
  <c r="U366" i="7"/>
  <c r="V366" i="7"/>
  <c r="W366" i="7"/>
  <c r="H367" i="7"/>
  <c r="L367" i="7"/>
  <c r="Q367" i="7"/>
  <c r="W367" i="7"/>
  <c r="H368" i="7"/>
  <c r="L368" i="7"/>
  <c r="Q368" i="7"/>
  <c r="W368" i="7"/>
  <c r="H369" i="7"/>
  <c r="L369" i="7"/>
  <c r="Q369" i="7"/>
  <c r="W369" i="7"/>
  <c r="H370" i="7"/>
  <c r="L370" i="7"/>
  <c r="Q370" i="7"/>
  <c r="W370" i="7"/>
  <c r="H371" i="7"/>
  <c r="L371" i="7"/>
  <c r="Q371" i="7"/>
  <c r="W371" i="7"/>
  <c r="F372" i="7"/>
  <c r="G372" i="7"/>
  <c r="J372" i="7"/>
  <c r="K372" i="7"/>
  <c r="N372" i="7"/>
  <c r="O372" i="7"/>
  <c r="P372" i="7"/>
  <c r="U372" i="7"/>
  <c r="V372" i="7"/>
  <c r="W372" i="7" s="1"/>
  <c r="H373" i="7"/>
  <c r="L373" i="7"/>
  <c r="Q373" i="7"/>
  <c r="W373" i="7"/>
  <c r="H374" i="7"/>
  <c r="L374" i="7"/>
  <c r="Q374" i="7"/>
  <c r="W374" i="7"/>
  <c r="H375" i="7"/>
  <c r="H378" i="7" s="1"/>
  <c r="L375" i="7"/>
  <c r="Q375" i="7"/>
  <c r="W375" i="7"/>
  <c r="H376" i="7"/>
  <c r="L376" i="7"/>
  <c r="Q376" i="7"/>
  <c r="W376" i="7"/>
  <c r="H377" i="7"/>
  <c r="L377" i="7"/>
  <c r="Q377" i="7"/>
  <c r="W377" i="7"/>
  <c r="F378" i="7"/>
  <c r="G378" i="7"/>
  <c r="J378" i="7"/>
  <c r="K378" i="7"/>
  <c r="N378" i="7"/>
  <c r="O378" i="7"/>
  <c r="P378" i="7"/>
  <c r="U378" i="7"/>
  <c r="V378" i="7"/>
  <c r="W378" i="7"/>
  <c r="H379" i="7"/>
  <c r="L379" i="7"/>
  <c r="Q379" i="7"/>
  <c r="W379" i="7"/>
  <c r="H380" i="7"/>
  <c r="L380" i="7"/>
  <c r="Q380" i="7"/>
  <c r="W380" i="7"/>
  <c r="H381" i="7"/>
  <c r="L381" i="7"/>
  <c r="Q381" i="7"/>
  <c r="W381" i="7"/>
  <c r="H382" i="7"/>
  <c r="L382" i="7"/>
  <c r="Q382" i="7"/>
  <c r="W382" i="7"/>
  <c r="H383" i="7"/>
  <c r="L383" i="7"/>
  <c r="Q383" i="7"/>
  <c r="W383" i="7"/>
  <c r="F384" i="7"/>
  <c r="G384" i="7"/>
  <c r="J384" i="7"/>
  <c r="K384" i="7"/>
  <c r="N384" i="7"/>
  <c r="O384" i="7"/>
  <c r="P384" i="7"/>
  <c r="U384" i="7"/>
  <c r="V384" i="7"/>
  <c r="H385" i="7"/>
  <c r="L385" i="7"/>
  <c r="Q385" i="7"/>
  <c r="W385" i="7"/>
  <c r="H386" i="7"/>
  <c r="L386" i="7"/>
  <c r="Q386" i="7"/>
  <c r="W386" i="7"/>
  <c r="H387" i="7"/>
  <c r="L387" i="7"/>
  <c r="Q387" i="7"/>
  <c r="W387" i="7"/>
  <c r="H388" i="7"/>
  <c r="L388" i="7"/>
  <c r="Q388" i="7"/>
  <c r="W388" i="7"/>
  <c r="H389" i="7"/>
  <c r="L389" i="7"/>
  <c r="Q389" i="7"/>
  <c r="W389" i="7"/>
  <c r="F390" i="7"/>
  <c r="G390" i="7"/>
  <c r="J390" i="7"/>
  <c r="K390" i="7"/>
  <c r="N390" i="7"/>
  <c r="O390" i="7"/>
  <c r="P390" i="7"/>
  <c r="Q390" i="7"/>
  <c r="R386" i="7" s="1"/>
  <c r="U390" i="7"/>
  <c r="V390" i="7"/>
  <c r="W390" i="7" s="1"/>
  <c r="H391" i="7"/>
  <c r="L391" i="7"/>
  <c r="Q391" i="7"/>
  <c r="W391" i="7"/>
  <c r="H392" i="7"/>
  <c r="L392" i="7"/>
  <c r="Q392" i="7"/>
  <c r="W392" i="7"/>
  <c r="H393" i="7"/>
  <c r="L393" i="7"/>
  <c r="Q393" i="7"/>
  <c r="W393" i="7"/>
  <c r="H394" i="7"/>
  <c r="L394" i="7"/>
  <c r="Q394" i="7"/>
  <c r="W394" i="7"/>
  <c r="H395" i="7"/>
  <c r="L395" i="7"/>
  <c r="Q395" i="7"/>
  <c r="W395" i="7"/>
  <c r="F396" i="7"/>
  <c r="G396" i="7"/>
  <c r="J396" i="7"/>
  <c r="K396" i="7"/>
  <c r="N396" i="7"/>
  <c r="O396" i="7"/>
  <c r="P396" i="7"/>
  <c r="U396" i="7"/>
  <c r="V396" i="7"/>
  <c r="W396" i="7" s="1"/>
  <c r="H397" i="7"/>
  <c r="L397" i="7"/>
  <c r="Q397" i="7"/>
  <c r="W397" i="7"/>
  <c r="H398" i="7"/>
  <c r="L398" i="7"/>
  <c r="Q398" i="7"/>
  <c r="W398" i="7"/>
  <c r="H399" i="7"/>
  <c r="L399" i="7"/>
  <c r="Q399" i="7"/>
  <c r="W399" i="7"/>
  <c r="H400" i="7"/>
  <c r="L400" i="7"/>
  <c r="Q400" i="7"/>
  <c r="W400" i="7"/>
  <c r="H401" i="7"/>
  <c r="L401" i="7"/>
  <c r="Q401" i="7"/>
  <c r="W401" i="7"/>
  <c r="F402" i="7"/>
  <c r="G402" i="7"/>
  <c r="J402" i="7"/>
  <c r="K402" i="7"/>
  <c r="N402" i="7"/>
  <c r="O402" i="7"/>
  <c r="P402" i="7"/>
  <c r="U402" i="7"/>
  <c r="V402" i="7"/>
  <c r="W402" i="7" s="1"/>
  <c r="H403" i="7"/>
  <c r="L403" i="7"/>
  <c r="Q403" i="7"/>
  <c r="W403" i="7"/>
  <c r="H404" i="7"/>
  <c r="L404" i="7"/>
  <c r="Q404" i="7"/>
  <c r="W404" i="7"/>
  <c r="H405" i="7"/>
  <c r="L405" i="7"/>
  <c r="Q405" i="7"/>
  <c r="W405" i="7"/>
  <c r="H406" i="7"/>
  <c r="L406" i="7"/>
  <c r="Q406" i="7"/>
  <c r="W406" i="7"/>
  <c r="H407" i="7"/>
  <c r="L407" i="7"/>
  <c r="Q407" i="7"/>
  <c r="W407" i="7"/>
  <c r="F408" i="7"/>
  <c r="G408" i="7"/>
  <c r="J408" i="7"/>
  <c r="K408" i="7"/>
  <c r="N408" i="7"/>
  <c r="O408" i="7"/>
  <c r="P408" i="7"/>
  <c r="U408" i="7"/>
  <c r="V408" i="7"/>
  <c r="H409" i="7"/>
  <c r="L409" i="7"/>
  <c r="Q409" i="7"/>
  <c r="W409" i="7"/>
  <c r="H410" i="7"/>
  <c r="L410" i="7"/>
  <c r="Q410" i="7"/>
  <c r="W410" i="7"/>
  <c r="H411" i="7"/>
  <c r="L411" i="7"/>
  <c r="Q411" i="7"/>
  <c r="W411" i="7"/>
  <c r="H412" i="7"/>
  <c r="L412" i="7"/>
  <c r="Q412" i="7"/>
  <c r="W412" i="7"/>
  <c r="H413" i="7"/>
  <c r="L413" i="7"/>
  <c r="Q413" i="7"/>
  <c r="W413" i="7"/>
  <c r="F414" i="7"/>
  <c r="G414" i="7"/>
  <c r="J414" i="7"/>
  <c r="K414" i="7"/>
  <c r="N414" i="7"/>
  <c r="O414" i="7"/>
  <c r="P414" i="7"/>
  <c r="Q414" i="7"/>
  <c r="R410" i="7" s="1"/>
  <c r="U414" i="7"/>
  <c r="V414" i="7"/>
  <c r="H415" i="7"/>
  <c r="L415" i="7"/>
  <c r="Q415" i="7"/>
  <c r="W415" i="7"/>
  <c r="H416" i="7"/>
  <c r="L416" i="7"/>
  <c r="Q416" i="7"/>
  <c r="W416" i="7"/>
  <c r="H417" i="7"/>
  <c r="L417" i="7"/>
  <c r="Q417" i="7"/>
  <c r="W417" i="7"/>
  <c r="H418" i="7"/>
  <c r="L418" i="7"/>
  <c r="Q418" i="7"/>
  <c r="W418" i="7"/>
  <c r="H419" i="7"/>
  <c r="L419" i="7"/>
  <c r="M419" i="7"/>
  <c r="Q419" i="7"/>
  <c r="W419" i="7"/>
  <c r="F420" i="7"/>
  <c r="G420" i="7"/>
  <c r="J420" i="7"/>
  <c r="K420" i="7"/>
  <c r="L420" i="7"/>
  <c r="M417" i="7" s="1"/>
  <c r="N420" i="7"/>
  <c r="O420" i="7"/>
  <c r="P420" i="7"/>
  <c r="U420" i="7"/>
  <c r="V420" i="7"/>
  <c r="W420" i="7"/>
  <c r="H421" i="7"/>
  <c r="H426" i="7" s="1"/>
  <c r="I422" i="7" s="1"/>
  <c r="L421" i="7"/>
  <c r="Q421" i="7"/>
  <c r="Q426" i="7" s="1"/>
  <c r="R421" i="7" s="1"/>
  <c r="W421" i="7"/>
  <c r="H422" i="7"/>
  <c r="L422" i="7"/>
  <c r="Q422" i="7"/>
  <c r="W422" i="7"/>
  <c r="H423" i="7"/>
  <c r="L423" i="7"/>
  <c r="Q423" i="7"/>
  <c r="W423" i="7"/>
  <c r="H424" i="7"/>
  <c r="L424" i="7"/>
  <c r="Q424" i="7"/>
  <c r="W424" i="7"/>
  <c r="H425" i="7"/>
  <c r="L425" i="7"/>
  <c r="Q425" i="7"/>
  <c r="W425" i="7"/>
  <c r="F426" i="7"/>
  <c r="G426" i="7"/>
  <c r="J426" i="7"/>
  <c r="K426" i="7"/>
  <c r="N426" i="7"/>
  <c r="O426" i="7"/>
  <c r="P426" i="7"/>
  <c r="U426" i="7"/>
  <c r="V426" i="7"/>
  <c r="W426" i="7"/>
  <c r="H427" i="7"/>
  <c r="L427" i="7"/>
  <c r="Q427" i="7"/>
  <c r="Q432" i="7" s="1"/>
  <c r="W427" i="7"/>
  <c r="H428" i="7"/>
  <c r="L428" i="7"/>
  <c r="Q428" i="7"/>
  <c r="W428" i="7"/>
  <c r="H429" i="7"/>
  <c r="L429" i="7"/>
  <c r="Q429" i="7"/>
  <c r="W429" i="7"/>
  <c r="H430" i="7"/>
  <c r="L430" i="7"/>
  <c r="Q430" i="7"/>
  <c r="W430" i="7"/>
  <c r="H431" i="7"/>
  <c r="L431" i="7"/>
  <c r="Q431" i="7"/>
  <c r="W431" i="7"/>
  <c r="F432" i="7"/>
  <c r="G432" i="7"/>
  <c r="J432" i="7"/>
  <c r="K432" i="7"/>
  <c r="N432" i="7"/>
  <c r="O432" i="7"/>
  <c r="P432" i="7"/>
  <c r="U432" i="7"/>
  <c r="V432" i="7"/>
  <c r="H433" i="7"/>
  <c r="L433" i="7"/>
  <c r="Q433" i="7"/>
  <c r="W433" i="7"/>
  <c r="H434" i="7"/>
  <c r="L434" i="7"/>
  <c r="Q434" i="7"/>
  <c r="Q438" i="7" s="1"/>
  <c r="R434" i="7" s="1"/>
  <c r="W434" i="7"/>
  <c r="H435" i="7"/>
  <c r="L435" i="7"/>
  <c r="Q435" i="7"/>
  <c r="W435" i="7"/>
  <c r="H436" i="7"/>
  <c r="L436" i="7"/>
  <c r="L438" i="7" s="1"/>
  <c r="Q436" i="7"/>
  <c r="W436" i="7"/>
  <c r="H437" i="7"/>
  <c r="L437" i="7"/>
  <c r="Q437" i="7"/>
  <c r="W437" i="7"/>
  <c r="F438" i="7"/>
  <c r="G438" i="7"/>
  <c r="H438" i="7"/>
  <c r="I433" i="7" s="1"/>
  <c r="J438" i="7"/>
  <c r="K438" i="7"/>
  <c r="N438" i="7"/>
  <c r="O438" i="7"/>
  <c r="P438" i="7"/>
  <c r="U438" i="7"/>
  <c r="V438" i="7"/>
  <c r="W438" i="7" s="1"/>
  <c r="H439" i="7"/>
  <c r="L439" i="7"/>
  <c r="Q439" i="7"/>
  <c r="W439" i="7"/>
  <c r="H440" i="7"/>
  <c r="L440" i="7"/>
  <c r="Q440" i="7"/>
  <c r="W440" i="7"/>
  <c r="H441" i="7"/>
  <c r="L441" i="7"/>
  <c r="Q441" i="7"/>
  <c r="W441" i="7"/>
  <c r="H442" i="7"/>
  <c r="L442" i="7"/>
  <c r="Q442" i="7"/>
  <c r="W442" i="7"/>
  <c r="H443" i="7"/>
  <c r="L443" i="7"/>
  <c r="Q443" i="7"/>
  <c r="W443" i="7"/>
  <c r="F444" i="7"/>
  <c r="G444" i="7"/>
  <c r="J444" i="7"/>
  <c r="K444" i="7"/>
  <c r="N444" i="7"/>
  <c r="O444" i="7"/>
  <c r="P444" i="7"/>
  <c r="U444" i="7"/>
  <c r="V444" i="7"/>
  <c r="W444" i="7"/>
  <c r="H445" i="7"/>
  <c r="H450" i="7" s="1"/>
  <c r="L445" i="7"/>
  <c r="Q445" i="7"/>
  <c r="W445" i="7"/>
  <c r="H446" i="7"/>
  <c r="L446" i="7"/>
  <c r="Q446" i="7"/>
  <c r="W446" i="7"/>
  <c r="H447" i="7"/>
  <c r="L447" i="7"/>
  <c r="Q447" i="7"/>
  <c r="W447" i="7"/>
  <c r="H448" i="7"/>
  <c r="L448" i="7"/>
  <c r="Q448" i="7"/>
  <c r="W448" i="7"/>
  <c r="H449" i="7"/>
  <c r="L449" i="7"/>
  <c r="Q449" i="7"/>
  <c r="W449" i="7"/>
  <c r="F450" i="7"/>
  <c r="G450" i="7"/>
  <c r="J450" i="7"/>
  <c r="K450" i="7"/>
  <c r="N450" i="7"/>
  <c r="O450" i="7"/>
  <c r="P450" i="7"/>
  <c r="U450" i="7"/>
  <c r="V450" i="7"/>
  <c r="W450" i="7"/>
  <c r="H451" i="7"/>
  <c r="L451" i="7"/>
  <c r="Q451" i="7"/>
  <c r="W451" i="7"/>
  <c r="H452" i="7"/>
  <c r="L452" i="7"/>
  <c r="Q452" i="7"/>
  <c r="W452" i="7"/>
  <c r="H453" i="7"/>
  <c r="L453" i="7"/>
  <c r="Q453" i="7"/>
  <c r="W453" i="7"/>
  <c r="H454" i="7"/>
  <c r="L454" i="7"/>
  <c r="Q454" i="7"/>
  <c r="W454" i="7"/>
  <c r="H455" i="7"/>
  <c r="L455" i="7"/>
  <c r="Q455" i="7"/>
  <c r="W455" i="7"/>
  <c r="F456" i="7"/>
  <c r="G456" i="7"/>
  <c r="J456" i="7"/>
  <c r="K456" i="7"/>
  <c r="N456" i="7"/>
  <c r="O456" i="7"/>
  <c r="P456" i="7"/>
  <c r="U456" i="7"/>
  <c r="V456" i="7"/>
  <c r="W456" i="7" s="1"/>
  <c r="M199" i="7" l="1"/>
  <c r="M200" i="7"/>
  <c r="S169" i="7"/>
  <c r="M239" i="7"/>
  <c r="M236" i="7"/>
  <c r="I184" i="7"/>
  <c r="M388" i="7"/>
  <c r="I374" i="7"/>
  <c r="I377" i="7"/>
  <c r="T301" i="7"/>
  <c r="T306" i="7" s="1"/>
  <c r="S306" i="7"/>
  <c r="R290" i="7"/>
  <c r="R292" i="7"/>
  <c r="M188" i="7"/>
  <c r="M191" i="7"/>
  <c r="I446" i="7"/>
  <c r="I449" i="7"/>
  <c r="I395" i="7"/>
  <c r="Q360" i="7"/>
  <c r="R242" i="7"/>
  <c r="L198" i="7"/>
  <c r="W120" i="7"/>
  <c r="Q108" i="7"/>
  <c r="M325" i="7"/>
  <c r="L366" i="7"/>
  <c r="M365" i="7" s="1"/>
  <c r="M296" i="7"/>
  <c r="L264" i="7"/>
  <c r="H372" i="7"/>
  <c r="I365" i="7"/>
  <c r="L222" i="7"/>
  <c r="H120" i="7"/>
  <c r="M415" i="7"/>
  <c r="L396" i="7"/>
  <c r="M393" i="7" s="1"/>
  <c r="L378" i="7"/>
  <c r="Q354" i="7"/>
  <c r="L342" i="7"/>
  <c r="M338" i="7" s="1"/>
  <c r="M328" i="7"/>
  <c r="S265" i="7"/>
  <c r="L246" i="7"/>
  <c r="H414" i="7"/>
  <c r="H456" i="7"/>
  <c r="L390" i="7"/>
  <c r="L444" i="7"/>
  <c r="I437" i="7"/>
  <c r="H420" i="7"/>
  <c r="H402" i="7"/>
  <c r="H390" i="7"/>
  <c r="I385" i="7" s="1"/>
  <c r="I362" i="7"/>
  <c r="W348" i="7"/>
  <c r="R304" i="7"/>
  <c r="H294" i="7"/>
  <c r="Q138" i="7"/>
  <c r="L114" i="7"/>
  <c r="M298" i="7"/>
  <c r="Q420" i="7"/>
  <c r="R417" i="7" s="1"/>
  <c r="Q270" i="7"/>
  <c r="L228" i="7"/>
  <c r="Q402" i="7"/>
  <c r="L312" i="7"/>
  <c r="Q444" i="7"/>
  <c r="H396" i="7"/>
  <c r="Q450" i="7"/>
  <c r="W432" i="7"/>
  <c r="H432" i="7"/>
  <c r="W414" i="7"/>
  <c r="H360" i="7"/>
  <c r="H306" i="7"/>
  <c r="I235" i="7"/>
  <c r="R206" i="7"/>
  <c r="W198" i="7"/>
  <c r="W192" i="7"/>
  <c r="H186" i="7"/>
  <c r="M433" i="7"/>
  <c r="M437" i="7"/>
  <c r="M435" i="7"/>
  <c r="R351" i="7"/>
  <c r="R353" i="7"/>
  <c r="M341" i="7"/>
  <c r="M243" i="7"/>
  <c r="M245" i="7"/>
  <c r="M241" i="7"/>
  <c r="M242" i="7"/>
  <c r="R220" i="7"/>
  <c r="I410" i="7"/>
  <c r="I413" i="7"/>
  <c r="I409" i="7"/>
  <c r="I412" i="7"/>
  <c r="S397" i="7"/>
  <c r="R400" i="7"/>
  <c r="R397" i="7"/>
  <c r="M307" i="7"/>
  <c r="M308" i="7"/>
  <c r="I233" i="7"/>
  <c r="I455" i="7"/>
  <c r="I454" i="7"/>
  <c r="R357" i="7"/>
  <c r="M346" i="7"/>
  <c r="M110" i="7"/>
  <c r="M112" i="7"/>
  <c r="I338" i="7"/>
  <c r="M284" i="7"/>
  <c r="M287" i="7"/>
  <c r="M286" i="7"/>
  <c r="S427" i="7"/>
  <c r="R428" i="7"/>
  <c r="R430" i="7"/>
  <c r="R427" i="7"/>
  <c r="R429" i="7"/>
  <c r="M363" i="7"/>
  <c r="M361" i="7"/>
  <c r="M292" i="7"/>
  <c r="M293" i="7"/>
  <c r="M291" i="7"/>
  <c r="R110" i="7"/>
  <c r="M443" i="7"/>
  <c r="I401" i="7"/>
  <c r="I398" i="7"/>
  <c r="I386" i="7"/>
  <c r="I389" i="7"/>
  <c r="I387" i="7"/>
  <c r="R448" i="7"/>
  <c r="R446" i="7"/>
  <c r="S445" i="7"/>
  <c r="R447" i="7"/>
  <c r="R445" i="7"/>
  <c r="R449" i="7"/>
  <c r="R405" i="7"/>
  <c r="I358" i="7"/>
  <c r="I357" i="7"/>
  <c r="I355" i="7"/>
  <c r="I304" i="7"/>
  <c r="R298" i="7"/>
  <c r="S433" i="7"/>
  <c r="R209" i="7"/>
  <c r="R170" i="7"/>
  <c r="R172" i="7"/>
  <c r="I436" i="7"/>
  <c r="L414" i="7"/>
  <c r="R365" i="7"/>
  <c r="M425" i="7"/>
  <c r="M410" i="7"/>
  <c r="R383" i="7"/>
  <c r="L336" i="7"/>
  <c r="M332" i="7" s="1"/>
  <c r="M290" i="7"/>
  <c r="L282" i="7"/>
  <c r="M281" i="7" s="1"/>
  <c r="Q264" i="7"/>
  <c r="S259" i="7" s="1"/>
  <c r="Q252" i="7"/>
  <c r="R249" i="7" s="1"/>
  <c r="I239" i="7"/>
  <c r="M202" i="7"/>
  <c r="S193" i="7"/>
  <c r="R196" i="7"/>
  <c r="M190" i="7"/>
  <c r="M187" i="7"/>
  <c r="R173" i="7"/>
  <c r="R161" i="7"/>
  <c r="R159" i="7"/>
  <c r="R388" i="7"/>
  <c r="I380" i="7"/>
  <c r="R277" i="7"/>
  <c r="I141" i="7"/>
  <c r="I142" i="7"/>
  <c r="I140" i="7"/>
  <c r="I139" i="7"/>
  <c r="L120" i="7"/>
  <c r="M115" i="7" s="1"/>
  <c r="R424" i="7"/>
  <c r="R412" i="7"/>
  <c r="S409" i="7"/>
  <c r="H408" i="7"/>
  <c r="L402" i="7"/>
  <c r="M392" i="7"/>
  <c r="H384" i="7"/>
  <c r="I383" i="7" s="1"/>
  <c r="R356" i="7"/>
  <c r="H354" i="7"/>
  <c r="I350" i="7" s="1"/>
  <c r="L348" i="7"/>
  <c r="R340" i="7"/>
  <c r="R333" i="7"/>
  <c r="M302" i="7"/>
  <c r="H276" i="7"/>
  <c r="I274" i="7" s="1"/>
  <c r="R256" i="7"/>
  <c r="Q222" i="7"/>
  <c r="L156" i="7"/>
  <c r="M153" i="7"/>
  <c r="I435" i="7"/>
  <c r="M416" i="7"/>
  <c r="M412" i="7"/>
  <c r="R409" i="7"/>
  <c r="M374" i="7"/>
  <c r="L372" i="7"/>
  <c r="M370" i="7" s="1"/>
  <c r="I363" i="7"/>
  <c r="H330" i="7"/>
  <c r="I325" i="7" s="1"/>
  <c r="L270" i="7"/>
  <c r="S210" i="7"/>
  <c r="T205" i="7"/>
  <c r="T210" i="7" s="1"/>
  <c r="X210" i="7" s="1"/>
  <c r="Q186" i="7"/>
  <c r="I447" i="7"/>
  <c r="M436" i="7"/>
  <c r="R413" i="7"/>
  <c r="I392" i="7"/>
  <c r="R341" i="7"/>
  <c r="S337" i="7"/>
  <c r="M326" i="7"/>
  <c r="H318" i="7"/>
  <c r="I316" i="7" s="1"/>
  <c r="S271" i="7"/>
  <c r="L276" i="7"/>
  <c r="M274" i="7" s="1"/>
  <c r="M272" i="7"/>
  <c r="S247" i="7"/>
  <c r="I229" i="7"/>
  <c r="H234" i="7"/>
  <c r="I230" i="7" s="1"/>
  <c r="L168" i="7"/>
  <c r="M166" i="7" s="1"/>
  <c r="R441" i="7"/>
  <c r="R437" i="7"/>
  <c r="R433" i="7"/>
  <c r="I424" i="7"/>
  <c r="S421" i="7"/>
  <c r="M389" i="7"/>
  <c r="L384" i="7"/>
  <c r="S361" i="7"/>
  <c r="L306" i="7"/>
  <c r="S289" i="7"/>
  <c r="Q276" i="7"/>
  <c r="R273" i="7" s="1"/>
  <c r="Q192" i="7"/>
  <c r="R187" i="7" s="1"/>
  <c r="I177" i="7"/>
  <c r="H174" i="7"/>
  <c r="R157" i="7"/>
  <c r="R158" i="7"/>
  <c r="R160" i="7"/>
  <c r="S157" i="7"/>
  <c r="M147" i="7"/>
  <c r="M146" i="7"/>
  <c r="M145" i="7"/>
  <c r="Q150" i="7"/>
  <c r="R147" i="7" s="1"/>
  <c r="H138" i="7"/>
  <c r="Q378" i="7"/>
  <c r="R374" i="7" s="1"/>
  <c r="R349" i="7"/>
  <c r="M337" i="7"/>
  <c r="Q324" i="7"/>
  <c r="X306" i="7"/>
  <c r="L450" i="7"/>
  <c r="M434" i="7"/>
  <c r="M429" i="7"/>
  <c r="I425" i="7"/>
  <c r="R423" i="7"/>
  <c r="R411" i="7"/>
  <c r="I400" i="7"/>
  <c r="M394" i="7"/>
  <c r="I393" i="7"/>
  <c r="Q396" i="7"/>
  <c r="R392" i="7" s="1"/>
  <c r="M362" i="7"/>
  <c r="I361" i="7"/>
  <c r="L354" i="7"/>
  <c r="M353" i="7" s="1"/>
  <c r="L324" i="7"/>
  <c r="I322" i="7"/>
  <c r="R280" i="7"/>
  <c r="M237" i="7"/>
  <c r="Q228" i="7"/>
  <c r="R223" i="7" s="1"/>
  <c r="R205" i="7"/>
  <c r="Q204" i="7"/>
  <c r="R203" i="7" s="1"/>
  <c r="R197" i="7"/>
  <c r="L186" i="7"/>
  <c r="I165" i="7"/>
  <c r="L162" i="7"/>
  <c r="M161" i="7" s="1"/>
  <c r="I143" i="7"/>
  <c r="Q144" i="7"/>
  <c r="Q114" i="7"/>
  <c r="R113" i="7" s="1"/>
  <c r="R385" i="7"/>
  <c r="R387" i="7"/>
  <c r="S373" i="7"/>
  <c r="R359" i="7"/>
  <c r="R355" i="7"/>
  <c r="M317" i="7"/>
  <c r="H300" i="7"/>
  <c r="M285" i="7"/>
  <c r="R266" i="7"/>
  <c r="H162" i="7"/>
  <c r="I159" i="7" s="1"/>
  <c r="Q456" i="7"/>
  <c r="R443" i="7"/>
  <c r="R416" i="7"/>
  <c r="I411" i="7"/>
  <c r="M395" i="7"/>
  <c r="H336" i="7"/>
  <c r="I320" i="7"/>
  <c r="Q300" i="7"/>
  <c r="R296" i="7" s="1"/>
  <c r="R291" i="7"/>
  <c r="R289" i="7"/>
  <c r="R293" i="7"/>
  <c r="R281" i="7"/>
  <c r="R278" i="7"/>
  <c r="H210" i="7"/>
  <c r="I205" i="7" s="1"/>
  <c r="M203" i="7"/>
  <c r="R167" i="7"/>
  <c r="I155" i="7"/>
  <c r="R122" i="7"/>
  <c r="R125" i="7"/>
  <c r="M427" i="7"/>
  <c r="I397" i="7"/>
  <c r="R389" i="7"/>
  <c r="R364" i="7"/>
  <c r="M289" i="7"/>
  <c r="M251" i="7"/>
  <c r="M248" i="7"/>
  <c r="R134" i="7"/>
  <c r="Q408" i="7"/>
  <c r="R407" i="7" s="1"/>
  <c r="S385" i="7"/>
  <c r="I388" i="7"/>
  <c r="Q384" i="7"/>
  <c r="R379" i="7"/>
  <c r="I373" i="7"/>
  <c r="I359" i="7"/>
  <c r="M343" i="7"/>
  <c r="M329" i="7"/>
  <c r="M315" i="7"/>
  <c r="I305" i="7"/>
  <c r="M283" i="7"/>
  <c r="H282" i="7"/>
  <c r="I278" i="7" s="1"/>
  <c r="I277" i="7"/>
  <c r="H258" i="7"/>
  <c r="Q234" i="7"/>
  <c r="L138" i="7"/>
  <c r="M135" i="7" s="1"/>
  <c r="L126" i="7"/>
  <c r="M121" i="7" s="1"/>
  <c r="M122" i="7"/>
  <c r="I117" i="7"/>
  <c r="I116" i="7"/>
  <c r="R425" i="7"/>
  <c r="R422" i="7"/>
  <c r="I356" i="7"/>
  <c r="Q318" i="7"/>
  <c r="R315" i="7" s="1"/>
  <c r="S283" i="7"/>
  <c r="I232" i="7"/>
  <c r="M224" i="7"/>
  <c r="L210" i="7"/>
  <c r="M207" i="7" s="1"/>
  <c r="I182" i="7"/>
  <c r="R123" i="7"/>
  <c r="L108" i="7"/>
  <c r="L426" i="7"/>
  <c r="M421" i="7" s="1"/>
  <c r="M386" i="7"/>
  <c r="M375" i="7"/>
  <c r="I368" i="7"/>
  <c r="H348" i="7"/>
  <c r="Q336" i="7"/>
  <c r="R335" i="7" s="1"/>
  <c r="M316" i="7"/>
  <c r="H312" i="7"/>
  <c r="I310" i="7" s="1"/>
  <c r="I448" i="7"/>
  <c r="L456" i="7"/>
  <c r="M454" i="7" s="1"/>
  <c r="R435" i="7"/>
  <c r="I434" i="7"/>
  <c r="I429" i="7"/>
  <c r="M418" i="7"/>
  <c r="R415" i="7"/>
  <c r="W408" i="7"/>
  <c r="I375" i="7"/>
  <c r="R363" i="7"/>
  <c r="L360" i="7"/>
  <c r="M355" i="7" s="1"/>
  <c r="R339" i="7"/>
  <c r="H342" i="7"/>
  <c r="I341" i="7" s="1"/>
  <c r="Q330" i="7"/>
  <c r="R327" i="7" s="1"/>
  <c r="I319" i="7"/>
  <c r="R301" i="7"/>
  <c r="R302" i="7"/>
  <c r="S277" i="7"/>
  <c r="R265" i="7"/>
  <c r="L258" i="7"/>
  <c r="M253" i="7" s="1"/>
  <c r="R243" i="7"/>
  <c r="Q246" i="7"/>
  <c r="S241" i="7" s="1"/>
  <c r="M235" i="7"/>
  <c r="L234" i="7"/>
  <c r="M233" i="7" s="1"/>
  <c r="M221" i="7"/>
  <c r="Q216" i="7"/>
  <c r="R211" i="7" s="1"/>
  <c r="R208" i="7"/>
  <c r="R195" i="7"/>
  <c r="H192" i="7"/>
  <c r="R179" i="7"/>
  <c r="L174" i="7"/>
  <c r="M172" i="7" s="1"/>
  <c r="Q168" i="7"/>
  <c r="R155" i="7"/>
  <c r="L144" i="7"/>
  <c r="M142" i="7" s="1"/>
  <c r="Q132" i="7"/>
  <c r="I237" i="7"/>
  <c r="R171" i="7"/>
  <c r="M148" i="7"/>
  <c r="I452" i="7"/>
  <c r="H444" i="7"/>
  <c r="R436" i="7"/>
  <c r="I421" i="7"/>
  <c r="L408" i="7"/>
  <c r="M404" i="7" s="1"/>
  <c r="I399" i="7"/>
  <c r="W360" i="7"/>
  <c r="I352" i="7"/>
  <c r="Q348" i="7"/>
  <c r="R337" i="7"/>
  <c r="I323" i="7"/>
  <c r="R305" i="7"/>
  <c r="R285" i="7"/>
  <c r="H288" i="7"/>
  <c r="I273" i="7"/>
  <c r="H270" i="7"/>
  <c r="I249" i="7"/>
  <c r="H252" i="7"/>
  <c r="S235" i="7"/>
  <c r="R229" i="7"/>
  <c r="I215" i="7"/>
  <c r="R207" i="7"/>
  <c r="M189" i="7"/>
  <c r="M183" i="7"/>
  <c r="L132" i="7"/>
  <c r="M129" i="7" s="1"/>
  <c r="H228" i="7"/>
  <c r="I223" i="7" s="1"/>
  <c r="H216" i="7"/>
  <c r="R189" i="7"/>
  <c r="I445" i="7"/>
  <c r="R431" i="7"/>
  <c r="L432" i="7"/>
  <c r="I423" i="7"/>
  <c r="S415" i="7"/>
  <c r="W384" i="7"/>
  <c r="M377" i="7"/>
  <c r="I376" i="7"/>
  <c r="Q372" i="7"/>
  <c r="R361" i="7"/>
  <c r="M314" i="7"/>
  <c r="M301" i="7"/>
  <c r="I281" i="7"/>
  <c r="R268" i="7"/>
  <c r="M260" i="7"/>
  <c r="H264" i="7"/>
  <c r="Q258" i="7"/>
  <c r="M238" i="7"/>
  <c r="R235" i="7"/>
  <c r="M229" i="7"/>
  <c r="L216" i="7"/>
  <c r="M213" i="7" s="1"/>
  <c r="R193" i="7"/>
  <c r="R175" i="7"/>
  <c r="R152" i="7"/>
  <c r="H132" i="7"/>
  <c r="I129" i="7" s="1"/>
  <c r="I127" i="7"/>
  <c r="S121" i="7"/>
  <c r="H126" i="7"/>
  <c r="I119" i="7"/>
  <c r="Q120" i="7"/>
  <c r="R117" i="7" s="1"/>
  <c r="I131" i="7"/>
  <c r="M299" i="7"/>
  <c r="R283" i="7"/>
  <c r="Q288" i="7"/>
  <c r="I243" i="7"/>
  <c r="I207" i="7"/>
  <c r="M181" i="7"/>
  <c r="R176" i="7"/>
  <c r="L180" i="7"/>
  <c r="H168" i="7"/>
  <c r="R139" i="7"/>
  <c r="M107" i="7"/>
  <c r="H114" i="7"/>
  <c r="I109" i="7" s="1"/>
  <c r="Q312" i="7"/>
  <c r="R307" i="7" s="1"/>
  <c r="M278" i="7"/>
  <c r="L252" i="7"/>
  <c r="M250" i="7" s="1"/>
  <c r="M244" i="7"/>
  <c r="R241" i="7"/>
  <c r="R237" i="7"/>
  <c r="H222" i="7"/>
  <c r="M201" i="7"/>
  <c r="S175" i="7"/>
  <c r="H180" i="7"/>
  <c r="I175" i="7"/>
  <c r="Q156" i="7"/>
  <c r="R119" i="7"/>
  <c r="M111" i="7"/>
  <c r="H246" i="7"/>
  <c r="I245" i="7" s="1"/>
  <c r="I231" i="7"/>
  <c r="H198" i="7"/>
  <c r="I183" i="7"/>
  <c r="R169" i="7"/>
  <c r="H150" i="7"/>
  <c r="I135" i="7"/>
  <c r="R121" i="7"/>
  <c r="R115" i="7"/>
  <c r="I247" i="7"/>
  <c r="R239" i="7"/>
  <c r="R233" i="7"/>
  <c r="M227" i="7"/>
  <c r="M211" i="7"/>
  <c r="M205" i="7"/>
  <c r="H204" i="7"/>
  <c r="I201" i="7" s="1"/>
  <c r="I199" i="7"/>
  <c r="R185" i="7"/>
  <c r="H156" i="7"/>
  <c r="I153" i="7" s="1"/>
  <c r="I151" i="7"/>
  <c r="R143" i="7"/>
  <c r="R137" i="7"/>
  <c r="H108" i="7"/>
  <c r="I105" i="7" s="1"/>
  <c r="I103" i="7"/>
  <c r="M98" i="14"/>
  <c r="L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4"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M269" i="7" l="1"/>
  <c r="M265" i="7"/>
  <c r="R247" i="7"/>
  <c r="R105" i="7"/>
  <c r="R103" i="7"/>
  <c r="S103" i="7"/>
  <c r="R104" i="7"/>
  <c r="R107" i="7"/>
  <c r="I441" i="7"/>
  <c r="I440" i="7"/>
  <c r="M358" i="7"/>
  <c r="R316" i="7"/>
  <c r="T265" i="7"/>
  <c r="T270" i="7" s="1"/>
  <c r="X270" i="7" s="1"/>
  <c r="S270" i="7"/>
  <c r="M219" i="7"/>
  <c r="M220" i="7"/>
  <c r="I149" i="7"/>
  <c r="I147" i="7"/>
  <c r="I225" i="7"/>
  <c r="I111" i="7"/>
  <c r="I269" i="7"/>
  <c r="I268" i="7"/>
  <c r="M218" i="7"/>
  <c r="M357" i="7"/>
  <c r="R313" i="7"/>
  <c r="R442" i="7"/>
  <c r="R439" i="7"/>
  <c r="M109" i="7"/>
  <c r="M113" i="7"/>
  <c r="I416" i="7"/>
  <c r="I415" i="7"/>
  <c r="I418" i="7"/>
  <c r="M193" i="7"/>
  <c r="M196" i="7"/>
  <c r="M194" i="7"/>
  <c r="M267" i="7"/>
  <c r="M209" i="7"/>
  <c r="M169" i="7"/>
  <c r="I302" i="7"/>
  <c r="I301" i="7"/>
  <c r="I303" i="7"/>
  <c r="M310" i="7"/>
  <c r="M311" i="7"/>
  <c r="S133" i="7"/>
  <c r="R133" i="7"/>
  <c r="R136" i="7"/>
  <c r="R135" i="7"/>
  <c r="I367" i="7"/>
  <c r="I371" i="7"/>
  <c r="I370" i="7"/>
  <c r="I369" i="7"/>
  <c r="R440" i="7"/>
  <c r="M309" i="7"/>
  <c r="M195" i="7"/>
  <c r="R398" i="7"/>
  <c r="R401" i="7"/>
  <c r="R399" i="7"/>
  <c r="I289" i="7"/>
  <c r="I291" i="7"/>
  <c r="I290" i="7"/>
  <c r="I292" i="7"/>
  <c r="M439" i="7"/>
  <c r="M440" i="7"/>
  <c r="M441" i="7"/>
  <c r="R350" i="7"/>
  <c r="S349" i="7"/>
  <c r="R352" i="7"/>
  <c r="M263" i="7"/>
  <c r="M261" i="7"/>
  <c r="M262" i="7"/>
  <c r="M259" i="7"/>
  <c r="S355" i="7"/>
  <c r="S360" i="7" s="1"/>
  <c r="R358" i="7"/>
  <c r="T169" i="7"/>
  <c r="T174" i="7" s="1"/>
  <c r="X174" i="7" s="1"/>
  <c r="S174" i="7"/>
  <c r="M217" i="7"/>
  <c r="S439" i="7"/>
  <c r="T439" i="7" s="1"/>
  <c r="T444" i="7" s="1"/>
  <c r="X444" i="7" s="1"/>
  <c r="I157" i="7"/>
  <c r="R320" i="7"/>
  <c r="R321" i="7"/>
  <c r="M197" i="7"/>
  <c r="M442" i="7"/>
  <c r="M339" i="7"/>
  <c r="R106" i="7"/>
  <c r="I419" i="7"/>
  <c r="M387" i="7"/>
  <c r="M385" i="7"/>
  <c r="M376" i="7"/>
  <c r="M373" i="7"/>
  <c r="R191" i="7"/>
  <c r="I293" i="7"/>
  <c r="I417" i="7"/>
  <c r="I275" i="7"/>
  <c r="R381" i="7"/>
  <c r="R380" i="7"/>
  <c r="M266" i="7"/>
  <c r="S319" i="7"/>
  <c r="T319" i="7" s="1"/>
  <c r="T324" i="7" s="1"/>
  <c r="X324" i="7" s="1"/>
  <c r="I272" i="7"/>
  <c r="I271" i="7"/>
  <c r="M340" i="7"/>
  <c r="I185" i="7"/>
  <c r="I181" i="7"/>
  <c r="I431" i="7"/>
  <c r="I430" i="7"/>
  <c r="I427" i="7"/>
  <c r="I428" i="7"/>
  <c r="M223" i="7"/>
  <c r="M225" i="7"/>
  <c r="M226" i="7"/>
  <c r="I451" i="7"/>
  <c r="I453" i="7"/>
  <c r="R267" i="7"/>
  <c r="R269" i="7"/>
  <c r="R111" i="7"/>
  <c r="I327" i="7"/>
  <c r="M364" i="7"/>
  <c r="R373" i="7"/>
  <c r="M277" i="7"/>
  <c r="M391" i="7"/>
  <c r="R418" i="7"/>
  <c r="M279" i="7"/>
  <c r="I394" i="7"/>
  <c r="I391" i="7"/>
  <c r="I118" i="7"/>
  <c r="I115" i="7"/>
  <c r="R419" i="7"/>
  <c r="T241" i="7"/>
  <c r="T246" i="7" s="1"/>
  <c r="X246" i="7" s="1"/>
  <c r="S246" i="7"/>
  <c r="T175" i="7"/>
  <c r="T180" i="7" s="1"/>
  <c r="X180" i="7" s="1"/>
  <c r="S180" i="7"/>
  <c r="R129" i="7"/>
  <c r="R131" i="7"/>
  <c r="S264" i="7"/>
  <c r="T259" i="7"/>
  <c r="T264" i="7" s="1"/>
  <c r="X264" i="7" s="1"/>
  <c r="M319" i="7"/>
  <c r="M321" i="7"/>
  <c r="M323" i="7"/>
  <c r="M322" i="7"/>
  <c r="S324" i="7"/>
  <c r="M383" i="7"/>
  <c r="M380" i="7"/>
  <c r="S252" i="7"/>
  <c r="T247" i="7"/>
  <c r="T252" i="7" s="1"/>
  <c r="X252" i="7" s="1"/>
  <c r="S181" i="7"/>
  <c r="R184" i="7"/>
  <c r="R182" i="7"/>
  <c r="M104" i="7"/>
  <c r="M103" i="7"/>
  <c r="M106" i="7"/>
  <c r="I256" i="7"/>
  <c r="I257" i="7"/>
  <c r="I255" i="7"/>
  <c r="T385" i="7"/>
  <c r="T390" i="7" s="1"/>
  <c r="X390" i="7" s="1"/>
  <c r="S390" i="7"/>
  <c r="I335" i="7"/>
  <c r="I333" i="7"/>
  <c r="I334" i="7"/>
  <c r="I331" i="7"/>
  <c r="R224" i="7"/>
  <c r="R145" i="7"/>
  <c r="I170" i="7"/>
  <c r="I172" i="7"/>
  <c r="I169" i="7"/>
  <c r="M382" i="7"/>
  <c r="M151" i="7"/>
  <c r="M154" i="7"/>
  <c r="M152" i="7"/>
  <c r="M400" i="7"/>
  <c r="M399" i="7"/>
  <c r="M398" i="7"/>
  <c r="M397" i="7"/>
  <c r="T397" i="7"/>
  <c r="T402" i="7" s="1"/>
  <c r="X402" i="7" s="1"/>
  <c r="S402" i="7"/>
  <c r="I194" i="7"/>
  <c r="I193" i="7"/>
  <c r="I196" i="7"/>
  <c r="I287" i="7"/>
  <c r="I286" i="7"/>
  <c r="I285" i="7"/>
  <c r="I283" i="7"/>
  <c r="M125" i="7"/>
  <c r="M124" i="7"/>
  <c r="M123" i="7"/>
  <c r="M271" i="7"/>
  <c r="M273" i="7"/>
  <c r="R218" i="7"/>
  <c r="R221" i="7"/>
  <c r="S217" i="7"/>
  <c r="I403" i="7"/>
  <c r="I405" i="7"/>
  <c r="R181" i="7"/>
  <c r="I152" i="7"/>
  <c r="I154" i="7"/>
  <c r="M139" i="7"/>
  <c r="T121" i="7"/>
  <c r="T126" i="7" s="1"/>
  <c r="X126" i="7" s="1"/>
  <c r="S126" i="7"/>
  <c r="R346" i="7"/>
  <c r="R345" i="7"/>
  <c r="R343" i="7"/>
  <c r="M255" i="7"/>
  <c r="I308" i="7"/>
  <c r="M136" i="7"/>
  <c r="M134" i="7"/>
  <c r="I171" i="7"/>
  <c r="M381" i="7"/>
  <c r="I296" i="7"/>
  <c r="I298" i="7"/>
  <c r="M305" i="7"/>
  <c r="M304" i="7"/>
  <c r="S276" i="7"/>
  <c r="T271" i="7"/>
  <c r="T276" i="7" s="1"/>
  <c r="X276" i="7" s="1"/>
  <c r="M345" i="7"/>
  <c r="M347" i="7"/>
  <c r="M344" i="7"/>
  <c r="T433" i="7"/>
  <c r="T438" i="7" s="1"/>
  <c r="X438" i="7" s="1"/>
  <c r="S438" i="7"/>
  <c r="I407" i="7"/>
  <c r="M157" i="7"/>
  <c r="R217" i="7"/>
  <c r="R219" i="7"/>
  <c r="I214" i="7"/>
  <c r="I212" i="7"/>
  <c r="I211" i="7"/>
  <c r="I213" i="7"/>
  <c r="I295" i="7"/>
  <c r="R166" i="7"/>
  <c r="R164" i="7"/>
  <c r="S163" i="7"/>
  <c r="R112" i="7"/>
  <c r="S109" i="7"/>
  <c r="R109" i="7"/>
  <c r="M184" i="7"/>
  <c r="M182" i="7"/>
  <c r="M303" i="7"/>
  <c r="M155" i="7"/>
  <c r="I349" i="7"/>
  <c r="T193" i="7"/>
  <c r="T198" i="7" s="1"/>
  <c r="X198" i="7" s="1"/>
  <c r="S198" i="7"/>
  <c r="I332" i="7"/>
  <c r="M350" i="7"/>
  <c r="M163" i="7"/>
  <c r="M165" i="7"/>
  <c r="R308" i="7"/>
  <c r="R311" i="7"/>
  <c r="I130" i="7"/>
  <c r="I128" i="7"/>
  <c r="M212" i="7"/>
  <c r="M215" i="7"/>
  <c r="M214" i="7"/>
  <c r="I263" i="7"/>
  <c r="I259" i="7"/>
  <c r="I262" i="7"/>
  <c r="I261" i="7"/>
  <c r="I260" i="7"/>
  <c r="M331" i="7"/>
  <c r="I251" i="7"/>
  <c r="I250" i="7"/>
  <c r="I299" i="7"/>
  <c r="I203" i="7"/>
  <c r="M171" i="7"/>
  <c r="M170" i="7"/>
  <c r="M173" i="7"/>
  <c r="S282" i="7"/>
  <c r="T277" i="7"/>
  <c r="T282" i="7" s="1"/>
  <c r="X282" i="7" s="1"/>
  <c r="M401" i="7"/>
  <c r="R332" i="7"/>
  <c r="R331" i="7"/>
  <c r="S331" i="7"/>
  <c r="R334" i="7"/>
  <c r="I406" i="7"/>
  <c r="M206" i="7"/>
  <c r="M208" i="7"/>
  <c r="R314" i="7"/>
  <c r="R317" i="7"/>
  <c r="I279" i="7"/>
  <c r="I280" i="7"/>
  <c r="S307" i="7"/>
  <c r="I209" i="7"/>
  <c r="I206" i="7"/>
  <c r="I208" i="7"/>
  <c r="I404" i="7"/>
  <c r="I161" i="7"/>
  <c r="I160" i="7"/>
  <c r="I158" i="7"/>
  <c r="M137" i="7"/>
  <c r="M407" i="7"/>
  <c r="S162" i="7"/>
  <c r="T157" i="7"/>
  <c r="T162" i="7" s="1"/>
  <c r="X162" i="7" s="1"/>
  <c r="I317" i="7"/>
  <c r="I313" i="7"/>
  <c r="I315" i="7"/>
  <c r="I314" i="7"/>
  <c r="I353" i="7"/>
  <c r="M405" i="7"/>
  <c r="R310" i="7"/>
  <c r="M158" i="7"/>
  <c r="M160" i="7"/>
  <c r="R127" i="7"/>
  <c r="S240" i="7"/>
  <c r="T235" i="7"/>
  <c r="T240" i="7" s="1"/>
  <c r="X240" i="7" s="1"/>
  <c r="M447" i="7"/>
  <c r="M445" i="7"/>
  <c r="M448" i="7"/>
  <c r="I242" i="7"/>
  <c r="I244" i="7"/>
  <c r="I241" i="7"/>
  <c r="I439" i="7"/>
  <c r="I442" i="7"/>
  <c r="M232" i="7"/>
  <c r="M230" i="7"/>
  <c r="M449" i="7"/>
  <c r="M424" i="7"/>
  <c r="M422" i="7"/>
  <c r="M423" i="7"/>
  <c r="I443" i="7"/>
  <c r="M333" i="7"/>
  <c r="R297" i="7"/>
  <c r="R299" i="7"/>
  <c r="S295" i="7"/>
  <c r="S343" i="7"/>
  <c r="R140" i="7"/>
  <c r="S139" i="7"/>
  <c r="R142" i="7"/>
  <c r="R202" i="7"/>
  <c r="R201" i="7"/>
  <c r="R200" i="7"/>
  <c r="R199" i="7"/>
  <c r="I134" i="7"/>
  <c r="I137" i="7"/>
  <c r="I136" i="7"/>
  <c r="I329" i="7"/>
  <c r="I326" i="7"/>
  <c r="M116" i="7"/>
  <c r="M118" i="7"/>
  <c r="M119" i="7"/>
  <c r="M413" i="7"/>
  <c r="M409" i="7"/>
  <c r="T427" i="7"/>
  <c r="T432" i="7" s="1"/>
  <c r="X432" i="7" s="1"/>
  <c r="S432" i="7"/>
  <c r="M446" i="7"/>
  <c r="M177" i="7"/>
  <c r="M175" i="7"/>
  <c r="M178" i="7"/>
  <c r="R367" i="7"/>
  <c r="R371" i="7"/>
  <c r="R370" i="7"/>
  <c r="R369" i="7"/>
  <c r="I189" i="7"/>
  <c r="I188" i="7"/>
  <c r="I191" i="7"/>
  <c r="I187" i="7"/>
  <c r="I190" i="7"/>
  <c r="R368" i="7"/>
  <c r="R225" i="7"/>
  <c r="R227" i="7"/>
  <c r="R226" i="7"/>
  <c r="R395" i="7"/>
  <c r="R393" i="7"/>
  <c r="R394" i="7"/>
  <c r="R148" i="7"/>
  <c r="R146" i="7"/>
  <c r="S145" i="7"/>
  <c r="M140" i="7"/>
  <c r="M143" i="7"/>
  <c r="R455" i="7"/>
  <c r="R454" i="7"/>
  <c r="S451" i="7"/>
  <c r="R452" i="7"/>
  <c r="R453" i="7"/>
  <c r="R451" i="7"/>
  <c r="T373" i="7"/>
  <c r="T378" i="7" s="1"/>
  <c r="X378" i="7" s="1"/>
  <c r="S378" i="7"/>
  <c r="M371" i="7"/>
  <c r="M368" i="7"/>
  <c r="M367" i="7"/>
  <c r="M369" i="7"/>
  <c r="I254" i="7"/>
  <c r="M334" i="7"/>
  <c r="T445" i="7"/>
  <c r="T450" i="7" s="1"/>
  <c r="X450" i="7" s="1"/>
  <c r="S450" i="7"/>
  <c r="M247" i="7"/>
  <c r="M249" i="7"/>
  <c r="I124" i="7"/>
  <c r="I121" i="7"/>
  <c r="I123" i="7"/>
  <c r="I122" i="7"/>
  <c r="M130" i="7"/>
  <c r="M127" i="7"/>
  <c r="M128" i="7"/>
  <c r="S223" i="7"/>
  <c r="M406" i="7"/>
  <c r="M141" i="7"/>
  <c r="M257" i="7"/>
  <c r="M256" i="7"/>
  <c r="I309" i="7"/>
  <c r="I307" i="7"/>
  <c r="I311" i="7"/>
  <c r="M105" i="7"/>
  <c r="I253" i="7"/>
  <c r="S403" i="7"/>
  <c r="R404" i="7"/>
  <c r="R403" i="7"/>
  <c r="R406" i="7"/>
  <c r="M159" i="7"/>
  <c r="T289" i="7"/>
  <c r="T294" i="7" s="1"/>
  <c r="X294" i="7" s="1"/>
  <c r="S294" i="7"/>
  <c r="M164" i="7"/>
  <c r="M167" i="7"/>
  <c r="S367" i="7"/>
  <c r="I104" i="7"/>
  <c r="I106" i="7"/>
  <c r="I200" i="7"/>
  <c r="I202" i="7"/>
  <c r="I217" i="7"/>
  <c r="I220" i="7"/>
  <c r="I219" i="7"/>
  <c r="I218" i="7"/>
  <c r="I195" i="7"/>
  <c r="R130" i="7"/>
  <c r="R212" i="7"/>
  <c r="S211" i="7"/>
  <c r="R214" i="7"/>
  <c r="R325" i="7"/>
  <c r="R329" i="7"/>
  <c r="S325" i="7"/>
  <c r="R328" i="7"/>
  <c r="R326" i="7"/>
  <c r="M379" i="7"/>
  <c r="M275" i="7"/>
  <c r="R377" i="7"/>
  <c r="R376" i="7"/>
  <c r="R375" i="7"/>
  <c r="R190" i="7"/>
  <c r="S187" i="7"/>
  <c r="R188" i="7"/>
  <c r="S426" i="7"/>
  <c r="T421" i="7"/>
  <c r="T426" i="7" s="1"/>
  <c r="X426" i="7" s="1"/>
  <c r="T409" i="7"/>
  <c r="T414" i="7" s="1"/>
  <c r="X414" i="7" s="1"/>
  <c r="S414" i="7"/>
  <c r="M320" i="7"/>
  <c r="R347" i="7"/>
  <c r="R154" i="7"/>
  <c r="R151" i="7"/>
  <c r="R153" i="7"/>
  <c r="R255" i="7"/>
  <c r="R253" i="7"/>
  <c r="R254" i="7"/>
  <c r="S253" i="7"/>
  <c r="T415" i="7"/>
  <c r="T420" i="7" s="1"/>
  <c r="X420" i="7" s="1"/>
  <c r="S420" i="7"/>
  <c r="R183" i="7"/>
  <c r="I337" i="7"/>
  <c r="I340" i="7"/>
  <c r="I339" i="7"/>
  <c r="M403" i="7"/>
  <c r="S288" i="7"/>
  <c r="T283" i="7"/>
  <c r="T288" i="7" s="1"/>
  <c r="X288" i="7" s="1"/>
  <c r="M133" i="7"/>
  <c r="S127" i="7"/>
  <c r="I297" i="7"/>
  <c r="M349" i="7"/>
  <c r="M351" i="7"/>
  <c r="M352" i="7"/>
  <c r="I125" i="7"/>
  <c r="I173" i="7"/>
  <c r="I221" i="7"/>
  <c r="I146" i="7"/>
  <c r="I145" i="7"/>
  <c r="I148" i="7"/>
  <c r="I167" i="7"/>
  <c r="I164" i="7"/>
  <c r="I166" i="7"/>
  <c r="I163" i="7"/>
  <c r="M254" i="7"/>
  <c r="R128" i="7"/>
  <c r="R344" i="7"/>
  <c r="M431" i="7"/>
  <c r="M428" i="7"/>
  <c r="I226" i="7"/>
  <c r="I224" i="7"/>
  <c r="M176" i="7"/>
  <c r="I284" i="7"/>
  <c r="S229" i="7"/>
  <c r="R232" i="7"/>
  <c r="R231" i="7"/>
  <c r="M131" i="7"/>
  <c r="M179" i="7"/>
  <c r="R163" i="7"/>
  <c r="I107" i="7"/>
  <c r="I178" i="7"/>
  <c r="I176" i="7"/>
  <c r="I110" i="7"/>
  <c r="I113" i="7"/>
  <c r="I112" i="7"/>
  <c r="R165" i="7"/>
  <c r="R284" i="7"/>
  <c r="R287" i="7"/>
  <c r="R286" i="7"/>
  <c r="S115" i="7"/>
  <c r="R118" i="7"/>
  <c r="R116" i="7"/>
  <c r="R149" i="7"/>
  <c r="I227" i="7"/>
  <c r="M430" i="7"/>
  <c r="M231" i="7"/>
  <c r="R213" i="7"/>
  <c r="I267" i="7"/>
  <c r="I266" i="7"/>
  <c r="I265" i="7"/>
  <c r="R309" i="7"/>
  <c r="S391" i="7"/>
  <c r="R257" i="7"/>
  <c r="M356" i="7"/>
  <c r="M359" i="7"/>
  <c r="M451" i="7"/>
  <c r="M453" i="7"/>
  <c r="M455" i="7"/>
  <c r="M452" i="7"/>
  <c r="T349" i="7"/>
  <c r="T354" i="7" s="1"/>
  <c r="X354" i="7" s="1"/>
  <c r="S354" i="7"/>
  <c r="I351" i="7"/>
  <c r="R230" i="7"/>
  <c r="S379" i="7"/>
  <c r="R382" i="7"/>
  <c r="I179" i="7"/>
  <c r="I197" i="7"/>
  <c r="R141" i="7"/>
  <c r="R391" i="7"/>
  <c r="R323" i="7"/>
  <c r="R319" i="7"/>
  <c r="R322" i="7"/>
  <c r="I133" i="7"/>
  <c r="R271" i="7"/>
  <c r="R272" i="7"/>
  <c r="R275" i="7"/>
  <c r="R274" i="7"/>
  <c r="T361" i="7"/>
  <c r="T366" i="7" s="1"/>
  <c r="X366" i="7" s="1"/>
  <c r="S366" i="7"/>
  <c r="I248" i="7"/>
  <c r="S342" i="7"/>
  <c r="T337" i="7"/>
  <c r="T342" i="7" s="1"/>
  <c r="X342" i="7" s="1"/>
  <c r="I328" i="7"/>
  <c r="R295" i="7"/>
  <c r="I382" i="7"/>
  <c r="I379" i="7"/>
  <c r="I381" i="7"/>
  <c r="M117" i="7"/>
  <c r="R215" i="7"/>
  <c r="M185" i="7"/>
  <c r="R251" i="7"/>
  <c r="R250" i="7"/>
  <c r="R248" i="7"/>
  <c r="M268" i="7"/>
  <c r="M280" i="7"/>
  <c r="S313" i="7"/>
  <c r="S199" i="7"/>
  <c r="S151" i="7"/>
  <c r="M411" i="7"/>
  <c r="M335" i="7"/>
  <c r="E17" i="15"/>
  <c r="E23" i="15"/>
  <c r="E16" i="15"/>
  <c r="D16" i="15"/>
  <c r="D95" i="15"/>
  <c r="D92" i="15"/>
  <c r="R25" i="13"/>
  <c r="E19" i="15"/>
  <c r="E20" i="15" s="1"/>
  <c r="F16" i="15"/>
  <c r="D38" i="15"/>
  <c r="D39" i="15"/>
  <c r="R160" i="13"/>
  <c r="S160" i="13"/>
  <c r="C2" i="10"/>
  <c r="V102" i="7"/>
  <c r="U102" i="7"/>
  <c r="W101" i="7"/>
  <c r="W100" i="7"/>
  <c r="W99" i="7"/>
  <c r="W98" i="7"/>
  <c r="W97" i="7"/>
  <c r="V96" i="7"/>
  <c r="U96" i="7"/>
  <c r="W95" i="7"/>
  <c r="W94" i="7"/>
  <c r="W93" i="7"/>
  <c r="W92" i="7"/>
  <c r="W91" i="7"/>
  <c r="V90" i="7"/>
  <c r="U90" i="7"/>
  <c r="W89" i="7"/>
  <c r="W88" i="7"/>
  <c r="W87" i="7"/>
  <c r="W86" i="7"/>
  <c r="W85" i="7"/>
  <c r="V84" i="7"/>
  <c r="U84" i="7"/>
  <c r="W83" i="7"/>
  <c r="W82" i="7"/>
  <c r="W81" i="7"/>
  <c r="W80" i="7"/>
  <c r="W79" i="7"/>
  <c r="V78" i="7"/>
  <c r="W78" i="7" s="1"/>
  <c r="U78" i="7"/>
  <c r="W77" i="7"/>
  <c r="W76" i="7"/>
  <c r="W75" i="7"/>
  <c r="W74" i="7"/>
  <c r="W73" i="7"/>
  <c r="V72" i="7"/>
  <c r="W72" i="7" s="1"/>
  <c r="U72" i="7"/>
  <c r="W71" i="7"/>
  <c r="W70" i="7"/>
  <c r="W69" i="7"/>
  <c r="W68" i="7"/>
  <c r="W67" i="7"/>
  <c r="V66" i="7"/>
  <c r="U66" i="7"/>
  <c r="W65" i="7"/>
  <c r="W64" i="7"/>
  <c r="W63" i="7"/>
  <c r="W62" i="7"/>
  <c r="W61" i="7"/>
  <c r="V60" i="7"/>
  <c r="U60" i="7"/>
  <c r="W59" i="7"/>
  <c r="W58" i="7"/>
  <c r="W57" i="7"/>
  <c r="W56" i="7"/>
  <c r="W55" i="7"/>
  <c r="V54" i="7"/>
  <c r="U54" i="7"/>
  <c r="W53" i="7"/>
  <c r="W52" i="7"/>
  <c r="W51" i="7"/>
  <c r="W50" i="7"/>
  <c r="W49" i="7"/>
  <c r="V48" i="7"/>
  <c r="U48" i="7"/>
  <c r="W47" i="7"/>
  <c r="W46" i="7"/>
  <c r="W45" i="7"/>
  <c r="W44" i="7"/>
  <c r="W43" i="7"/>
  <c r="V42" i="7"/>
  <c r="U42" i="7"/>
  <c r="W41" i="7"/>
  <c r="W40" i="7"/>
  <c r="W39" i="7"/>
  <c r="W38" i="7"/>
  <c r="W37" i="7"/>
  <c r="V36" i="7"/>
  <c r="U36" i="7"/>
  <c r="W36" i="7" s="1"/>
  <c r="W35" i="7"/>
  <c r="W34" i="7"/>
  <c r="W33" i="7"/>
  <c r="W32" i="7"/>
  <c r="W31" i="7"/>
  <c r="V30" i="7"/>
  <c r="U30" i="7"/>
  <c r="W29" i="7"/>
  <c r="W28" i="7"/>
  <c r="W27" i="7"/>
  <c r="W26" i="7"/>
  <c r="W25" i="7"/>
  <c r="V24" i="7"/>
  <c r="U24" i="7"/>
  <c r="W23" i="7"/>
  <c r="W22" i="7"/>
  <c r="W21" i="7"/>
  <c r="W20" i="7"/>
  <c r="W19" i="7"/>
  <c r="V18" i="7"/>
  <c r="U18" i="7"/>
  <c r="W18" i="7" s="1"/>
  <c r="W17" i="7"/>
  <c r="W16" i="7"/>
  <c r="W15" i="7"/>
  <c r="W14" i="7"/>
  <c r="W13" i="7"/>
  <c r="V461" i="7"/>
  <c r="U461" i="7"/>
  <c r="V460" i="7"/>
  <c r="U460" i="7"/>
  <c r="V459" i="7"/>
  <c r="U459" i="7"/>
  <c r="V458" i="7"/>
  <c r="U458" i="7"/>
  <c r="V457" i="7"/>
  <c r="U457" i="7"/>
  <c r="U12" i="7"/>
  <c r="V12" i="7"/>
  <c r="W11" i="7"/>
  <c r="W10" i="7"/>
  <c r="W9" i="7"/>
  <c r="W8" i="7"/>
  <c r="W7" i="7"/>
  <c r="D86" i="15"/>
  <c r="D77" i="15"/>
  <c r="D71" i="15"/>
  <c r="D65" i="15"/>
  <c r="D59" i="15"/>
  <c r="D49" i="15"/>
  <c r="F27" i="12"/>
  <c r="E27" i="12"/>
  <c r="D5" i="10"/>
  <c r="R6" i="13"/>
  <c r="Q91" i="7"/>
  <c r="Q97" i="7"/>
  <c r="Q79" i="7"/>
  <c r="Q85" i="7"/>
  <c r="Q73" i="7"/>
  <c r="Q67" i="7"/>
  <c r="Q61" i="7"/>
  <c r="Q55" i="7"/>
  <c r="Q49" i="7"/>
  <c r="Q43" i="7"/>
  <c r="Q37" i="7"/>
  <c r="Q31" i="7"/>
  <c r="Q25" i="7"/>
  <c r="Q19" i="7"/>
  <c r="Q13" i="7"/>
  <c r="Q7" i="7"/>
  <c r="Q8" i="7"/>
  <c r="Q9" i="7"/>
  <c r="Q10" i="7"/>
  <c r="Q11" i="7"/>
  <c r="Q92" i="7"/>
  <c r="Q98" i="7"/>
  <c r="Q80" i="7"/>
  <c r="Q86" i="7"/>
  <c r="Q74" i="7"/>
  <c r="Q68" i="7"/>
  <c r="Q62" i="7"/>
  <c r="Q56" i="7"/>
  <c r="Q50" i="7"/>
  <c r="Q44" i="7"/>
  <c r="Q38" i="7"/>
  <c r="Q32" i="7"/>
  <c r="Q26" i="7"/>
  <c r="Q20" i="7"/>
  <c r="Q14" i="7"/>
  <c r="Q93" i="7"/>
  <c r="Q99" i="7"/>
  <c r="Q81" i="7"/>
  <c r="Q87" i="7"/>
  <c r="Q75" i="7"/>
  <c r="Q69" i="7"/>
  <c r="Q63" i="7"/>
  <c r="Q57" i="7"/>
  <c r="Q51" i="7"/>
  <c r="Q45" i="7"/>
  <c r="Q39" i="7"/>
  <c r="Q33" i="7"/>
  <c r="Q27" i="7"/>
  <c r="Q21" i="7"/>
  <c r="Q15" i="7"/>
  <c r="Q94" i="7"/>
  <c r="Q100" i="7"/>
  <c r="Q82" i="7"/>
  <c r="Q88" i="7"/>
  <c r="Q76" i="7"/>
  <c r="Q70" i="7"/>
  <c r="Q64" i="7"/>
  <c r="Q58" i="7"/>
  <c r="Q52" i="7"/>
  <c r="Q46" i="7"/>
  <c r="Q40" i="7"/>
  <c r="Q34" i="7"/>
  <c r="Q28" i="7"/>
  <c r="Q22" i="7"/>
  <c r="Q23" i="7"/>
  <c r="Q16" i="7"/>
  <c r="Q95" i="7"/>
  <c r="Q101" i="7"/>
  <c r="Q83" i="7"/>
  <c r="Q89" i="7"/>
  <c r="Q77" i="7"/>
  <c r="Q71" i="7"/>
  <c r="Q65" i="7"/>
  <c r="Q59" i="7"/>
  <c r="Q53" i="7"/>
  <c r="Q47" i="7"/>
  <c r="Q41" i="7"/>
  <c r="Q35" i="7"/>
  <c r="Q29" i="7"/>
  <c r="Q17" i="7"/>
  <c r="N102" i="7"/>
  <c r="N96" i="7"/>
  <c r="N90" i="7"/>
  <c r="N84" i="7"/>
  <c r="N78" i="7"/>
  <c r="N72" i="7"/>
  <c r="N66" i="7"/>
  <c r="N60" i="7"/>
  <c r="N54" i="7"/>
  <c r="N48" i="7"/>
  <c r="N42" i="7"/>
  <c r="N36" i="7"/>
  <c r="N30" i="7"/>
  <c r="N24" i="7"/>
  <c r="N18" i="7"/>
  <c r="N12" i="7"/>
  <c r="P461" i="7"/>
  <c r="O461" i="7"/>
  <c r="P460" i="7"/>
  <c r="O460" i="7"/>
  <c r="P459" i="7"/>
  <c r="O459" i="7"/>
  <c r="P458" i="7"/>
  <c r="O458" i="7"/>
  <c r="P457" i="7"/>
  <c r="O457" i="7"/>
  <c r="K461" i="7"/>
  <c r="J461" i="7"/>
  <c r="K460" i="7"/>
  <c r="J460" i="7"/>
  <c r="K459" i="7"/>
  <c r="J459" i="7"/>
  <c r="K458" i="7"/>
  <c r="J458" i="7"/>
  <c r="K457" i="7"/>
  <c r="J457" i="7"/>
  <c r="G461" i="7"/>
  <c r="G460" i="7"/>
  <c r="G459" i="7"/>
  <c r="G458" i="7"/>
  <c r="G457" i="7"/>
  <c r="F461" i="7"/>
  <c r="F460" i="7"/>
  <c r="F459" i="7"/>
  <c r="F458" i="7"/>
  <c r="F457" i="7"/>
  <c r="P102" i="7"/>
  <c r="O102" i="7"/>
  <c r="K102" i="7"/>
  <c r="J102" i="7"/>
  <c r="G102" i="7"/>
  <c r="F102" i="7"/>
  <c r="L101" i="7"/>
  <c r="H101" i="7"/>
  <c r="L100" i="7"/>
  <c r="H100" i="7"/>
  <c r="L99" i="7"/>
  <c r="H99" i="7"/>
  <c r="L98" i="7"/>
  <c r="H98" i="7"/>
  <c r="L97" i="7"/>
  <c r="H97" i="7"/>
  <c r="P96" i="7"/>
  <c r="O96" i="7"/>
  <c r="K96" i="7"/>
  <c r="J96" i="7"/>
  <c r="G96" i="7"/>
  <c r="F96" i="7"/>
  <c r="L95" i="7"/>
  <c r="H95" i="7"/>
  <c r="L94" i="7"/>
  <c r="H94" i="7"/>
  <c r="L93" i="7"/>
  <c r="H93" i="7"/>
  <c r="L92" i="7"/>
  <c r="H92" i="7"/>
  <c r="L91" i="7"/>
  <c r="H91" i="7"/>
  <c r="P90" i="7"/>
  <c r="O90" i="7"/>
  <c r="K90" i="7"/>
  <c r="J90" i="7"/>
  <c r="G90" i="7"/>
  <c r="F90" i="7"/>
  <c r="L89" i="7"/>
  <c r="H89" i="7"/>
  <c r="L88" i="7"/>
  <c r="H88" i="7"/>
  <c r="L87" i="7"/>
  <c r="H87" i="7"/>
  <c r="L86" i="7"/>
  <c r="H86" i="7"/>
  <c r="L85" i="7"/>
  <c r="H85" i="7"/>
  <c r="P84" i="7"/>
  <c r="O84" i="7"/>
  <c r="K84" i="7"/>
  <c r="J84" i="7"/>
  <c r="G84" i="7"/>
  <c r="F84" i="7"/>
  <c r="L83" i="7"/>
  <c r="H83" i="7"/>
  <c r="L82" i="7"/>
  <c r="H82" i="7"/>
  <c r="L81" i="7"/>
  <c r="H81" i="7"/>
  <c r="L80" i="7"/>
  <c r="H80" i="7"/>
  <c r="H79" i="7"/>
  <c r="L79" i="7"/>
  <c r="P78" i="7"/>
  <c r="O78" i="7"/>
  <c r="K78" i="7"/>
  <c r="J78" i="7"/>
  <c r="G78" i="7"/>
  <c r="F78" i="7"/>
  <c r="L77" i="7"/>
  <c r="H77" i="7"/>
  <c r="L76" i="7"/>
  <c r="H76" i="7"/>
  <c r="L75" i="7"/>
  <c r="H75" i="7"/>
  <c r="L74" i="7"/>
  <c r="H74" i="7"/>
  <c r="L73" i="7"/>
  <c r="H73" i="7"/>
  <c r="P72" i="7"/>
  <c r="O72" i="7"/>
  <c r="K72" i="7"/>
  <c r="J72" i="7"/>
  <c r="G72" i="7"/>
  <c r="F72" i="7"/>
  <c r="L71" i="7"/>
  <c r="H71" i="7"/>
  <c r="L70" i="7"/>
  <c r="H70" i="7"/>
  <c r="L69" i="7"/>
  <c r="H69" i="7"/>
  <c r="L68" i="7"/>
  <c r="H68" i="7"/>
  <c r="L67" i="7"/>
  <c r="H67" i="7"/>
  <c r="P66" i="7"/>
  <c r="O66" i="7"/>
  <c r="K66" i="7"/>
  <c r="J66" i="7"/>
  <c r="G66" i="7"/>
  <c r="F66" i="7"/>
  <c r="L65" i="7"/>
  <c r="H65" i="7"/>
  <c r="L64" i="7"/>
  <c r="H64" i="7"/>
  <c r="L63" i="7"/>
  <c r="H63" i="7"/>
  <c r="L62" i="7"/>
  <c r="H62" i="7"/>
  <c r="L61" i="7"/>
  <c r="H61" i="7"/>
  <c r="P60" i="7"/>
  <c r="O60" i="7"/>
  <c r="K60" i="7"/>
  <c r="J60" i="7"/>
  <c r="G60" i="7"/>
  <c r="F60" i="7"/>
  <c r="L59" i="7"/>
  <c r="H59" i="7"/>
  <c r="L58" i="7"/>
  <c r="H58" i="7"/>
  <c r="L57" i="7"/>
  <c r="H57" i="7"/>
  <c r="L56" i="7"/>
  <c r="H56" i="7"/>
  <c r="L55" i="7"/>
  <c r="H55" i="7"/>
  <c r="P54" i="7"/>
  <c r="O54" i="7"/>
  <c r="K54" i="7"/>
  <c r="J54" i="7"/>
  <c r="G54" i="7"/>
  <c r="F54" i="7"/>
  <c r="L53" i="7"/>
  <c r="H53" i="7"/>
  <c r="L52" i="7"/>
  <c r="H52" i="7"/>
  <c r="L51" i="7"/>
  <c r="H51" i="7"/>
  <c r="L50" i="7"/>
  <c r="H50" i="7"/>
  <c r="L49" i="7"/>
  <c r="H49" i="7"/>
  <c r="P48" i="7"/>
  <c r="O48" i="7"/>
  <c r="K48" i="7"/>
  <c r="J48" i="7"/>
  <c r="G48" i="7"/>
  <c r="F48" i="7"/>
  <c r="L47" i="7"/>
  <c r="H47" i="7"/>
  <c r="L46" i="7"/>
  <c r="H46" i="7"/>
  <c r="L45" i="7"/>
  <c r="H45" i="7"/>
  <c r="L44" i="7"/>
  <c r="H44" i="7"/>
  <c r="L43" i="7"/>
  <c r="H43" i="7"/>
  <c r="P42" i="7"/>
  <c r="O42" i="7"/>
  <c r="K42" i="7"/>
  <c r="J42" i="7"/>
  <c r="G42" i="7"/>
  <c r="F42" i="7"/>
  <c r="L41" i="7"/>
  <c r="H41" i="7"/>
  <c r="L40" i="7"/>
  <c r="H40" i="7"/>
  <c r="L39" i="7"/>
  <c r="H39" i="7"/>
  <c r="L38" i="7"/>
  <c r="H38" i="7"/>
  <c r="L37" i="7"/>
  <c r="H37" i="7"/>
  <c r="P36" i="7"/>
  <c r="O36" i="7"/>
  <c r="K36" i="7"/>
  <c r="J36" i="7"/>
  <c r="G36" i="7"/>
  <c r="F36" i="7"/>
  <c r="L35" i="7"/>
  <c r="H35" i="7"/>
  <c r="L34" i="7"/>
  <c r="H34" i="7"/>
  <c r="L33" i="7"/>
  <c r="H33" i="7"/>
  <c r="L32" i="7"/>
  <c r="H32" i="7"/>
  <c r="L31" i="7"/>
  <c r="H31" i="7"/>
  <c r="P30" i="7"/>
  <c r="O30" i="7"/>
  <c r="K30" i="7"/>
  <c r="J30" i="7"/>
  <c r="G30" i="7"/>
  <c r="F30" i="7"/>
  <c r="L29" i="7"/>
  <c r="H29" i="7"/>
  <c r="L28" i="7"/>
  <c r="H28" i="7"/>
  <c r="L27" i="7"/>
  <c r="H27" i="7"/>
  <c r="L26" i="7"/>
  <c r="H26" i="7"/>
  <c r="L25" i="7"/>
  <c r="H25" i="7"/>
  <c r="P24" i="7"/>
  <c r="O24" i="7"/>
  <c r="K24" i="7"/>
  <c r="J24" i="7"/>
  <c r="G24" i="7"/>
  <c r="F24" i="7"/>
  <c r="L23" i="7"/>
  <c r="H23" i="7"/>
  <c r="L22" i="7"/>
  <c r="H22" i="7"/>
  <c r="L21" i="7"/>
  <c r="H21" i="7"/>
  <c r="L20" i="7"/>
  <c r="H20" i="7"/>
  <c r="L19" i="7"/>
  <c r="H19" i="7"/>
  <c r="P18" i="7"/>
  <c r="O18" i="7"/>
  <c r="K18" i="7"/>
  <c r="J18" i="7"/>
  <c r="G18" i="7"/>
  <c r="F18" i="7"/>
  <c r="L17" i="7"/>
  <c r="H17" i="7"/>
  <c r="H11" i="7"/>
  <c r="L16" i="7"/>
  <c r="H16" i="7"/>
  <c r="L15" i="7"/>
  <c r="H15" i="7"/>
  <c r="L14" i="7"/>
  <c r="H14" i="7"/>
  <c r="L13" i="7"/>
  <c r="H13" i="7"/>
  <c r="P12" i="7"/>
  <c r="O12" i="7"/>
  <c r="K12" i="7"/>
  <c r="J12" i="7"/>
  <c r="G12" i="7"/>
  <c r="H10" i="7"/>
  <c r="H9" i="7"/>
  <c r="H8" i="7"/>
  <c r="H7" i="7"/>
  <c r="L11" i="7"/>
  <c r="L10" i="7"/>
  <c r="L9" i="7"/>
  <c r="L8" i="7"/>
  <c r="L7" i="7"/>
  <c r="A13" i="7"/>
  <c r="A19" i="7" s="1"/>
  <c r="A25" i="7" s="1"/>
  <c r="A31" i="7" s="1"/>
  <c r="A37" i="7" s="1"/>
  <c r="A43" i="7" s="1"/>
  <c r="A49" i="7" s="1"/>
  <c r="A55" i="7" s="1"/>
  <c r="A61" i="7" s="1"/>
  <c r="A67" i="7" s="1"/>
  <c r="A73" i="7" s="1"/>
  <c r="A79" i="7" s="1"/>
  <c r="A85" i="7" s="1"/>
  <c r="A91" i="7" s="1"/>
  <c r="A97" i="7" s="1"/>
  <c r="A103" i="7" s="1"/>
  <c r="A109" i="7" s="1"/>
  <c r="A115" i="7" s="1"/>
  <c r="A121" i="7" s="1"/>
  <c r="A127" i="7" s="1"/>
  <c r="A133" i="7" s="1"/>
  <c r="A139" i="7" s="1"/>
  <c r="A145" i="7" s="1"/>
  <c r="A151" i="7" s="1"/>
  <c r="A157" i="7" s="1"/>
  <c r="A163" i="7" s="1"/>
  <c r="A169" i="7" s="1"/>
  <c r="A175" i="7" s="1"/>
  <c r="A181" i="7" s="1"/>
  <c r="A187" i="7" s="1"/>
  <c r="A193" i="7" s="1"/>
  <c r="A199" i="7" s="1"/>
  <c r="A205" i="7" s="1"/>
  <c r="A211" i="7" s="1"/>
  <c r="A217" i="7" s="1"/>
  <c r="A223" i="7" s="1"/>
  <c r="A229" i="7" s="1"/>
  <c r="A235" i="7" s="1"/>
  <c r="A241" i="7" s="1"/>
  <c r="A247" i="7" s="1"/>
  <c r="A253" i="7" s="1"/>
  <c r="A259" i="7" s="1"/>
  <c r="A265" i="7" s="1"/>
  <c r="A271" i="7" s="1"/>
  <c r="A277" i="7" s="1"/>
  <c r="A283" i="7" s="1"/>
  <c r="A289" i="7" s="1"/>
  <c r="A295" i="7" s="1"/>
  <c r="A301" i="7" s="1"/>
  <c r="A307" i="7" s="1"/>
  <c r="A313" i="7" s="1"/>
  <c r="A319" i="7" s="1"/>
  <c r="A325" i="7" s="1"/>
  <c r="A331" i="7" s="1"/>
  <c r="A337" i="7" s="1"/>
  <c r="A343" i="7" s="1"/>
  <c r="A349" i="7" s="1"/>
  <c r="A355" i="7" s="1"/>
  <c r="A361" i="7" s="1"/>
  <c r="A367" i="7" s="1"/>
  <c r="A373" i="7" s="1"/>
  <c r="A379" i="7" s="1"/>
  <c r="A385" i="7" s="1"/>
  <c r="A391" i="7" s="1"/>
  <c r="A397" i="7" s="1"/>
  <c r="A403" i="7" s="1"/>
  <c r="A409" i="7" s="1"/>
  <c r="A415" i="7" s="1"/>
  <c r="A421" i="7" s="1"/>
  <c r="A427" i="7" s="1"/>
  <c r="A433" i="7" s="1"/>
  <c r="A439" i="7" s="1"/>
  <c r="A445" i="7" s="1"/>
  <c r="A451" i="7" s="1"/>
  <c r="F12" i="7"/>
  <c r="C95" i="15"/>
  <c r="D50" i="15"/>
  <c r="D60" i="15"/>
  <c r="S138" i="7" l="1"/>
  <c r="T133" i="7"/>
  <c r="T138" i="7" s="1"/>
  <c r="X138" i="7" s="1"/>
  <c r="T355" i="7"/>
  <c r="T360" i="7" s="1"/>
  <c r="X360" i="7" s="1"/>
  <c r="T103" i="7"/>
  <c r="T108" i="7" s="1"/>
  <c r="X108" i="7" s="1"/>
  <c r="S108" i="7"/>
  <c r="S444" i="7"/>
  <c r="T367" i="7"/>
  <c r="T372" i="7" s="1"/>
  <c r="X372" i="7" s="1"/>
  <c r="S372" i="7"/>
  <c r="R260" i="7"/>
  <c r="R263" i="7"/>
  <c r="R262" i="7"/>
  <c r="R261" i="7"/>
  <c r="R259" i="7"/>
  <c r="S258" i="7"/>
  <c r="T253" i="7"/>
  <c r="T258" i="7" s="1"/>
  <c r="X258" i="7" s="1"/>
  <c r="T403" i="7"/>
  <c r="T408" i="7" s="1"/>
  <c r="X408" i="7" s="1"/>
  <c r="S408" i="7"/>
  <c r="T343" i="7"/>
  <c r="T348" i="7" s="1"/>
  <c r="X348" i="7" s="1"/>
  <c r="S348" i="7"/>
  <c r="T199" i="7"/>
  <c r="T204" i="7" s="1"/>
  <c r="X204" i="7" s="1"/>
  <c r="S204" i="7"/>
  <c r="S114" i="7"/>
  <c r="T109" i="7"/>
  <c r="T114" i="7" s="1"/>
  <c r="X114" i="7" s="1"/>
  <c r="T181" i="7"/>
  <c r="T186" i="7" s="1"/>
  <c r="X186" i="7" s="1"/>
  <c r="S186" i="7"/>
  <c r="S330" i="7"/>
  <c r="T325" i="7"/>
  <c r="T330" i="7" s="1"/>
  <c r="X330" i="7" s="1"/>
  <c r="T391" i="7"/>
  <c r="T396" i="7" s="1"/>
  <c r="X396" i="7" s="1"/>
  <c r="S396" i="7"/>
  <c r="T295" i="7"/>
  <c r="T300" i="7" s="1"/>
  <c r="X300" i="7" s="1"/>
  <c r="S300" i="7"/>
  <c r="T151" i="7"/>
  <c r="T156" i="7" s="1"/>
  <c r="X156" i="7" s="1"/>
  <c r="S156" i="7"/>
  <c r="S318" i="7"/>
  <c r="T313" i="7"/>
  <c r="T318" i="7" s="1"/>
  <c r="X318" i="7" s="1"/>
  <c r="T379" i="7"/>
  <c r="T384" i="7" s="1"/>
  <c r="X384" i="7" s="1"/>
  <c r="S384" i="7"/>
  <c r="S120" i="7"/>
  <c r="T115" i="7"/>
  <c r="T120" i="7" s="1"/>
  <c r="X120" i="7" s="1"/>
  <c r="T229" i="7"/>
  <c r="T234" i="7" s="1"/>
  <c r="X234" i="7" s="1"/>
  <c r="S234" i="7"/>
  <c r="T127" i="7"/>
  <c r="T132" i="7" s="1"/>
  <c r="X132" i="7" s="1"/>
  <c r="S132" i="7"/>
  <c r="T307" i="7"/>
  <c r="T312" i="7" s="1"/>
  <c r="X312" i="7" s="1"/>
  <c r="S312" i="7"/>
  <c r="T217" i="7"/>
  <c r="T222" i="7" s="1"/>
  <c r="X222" i="7" s="1"/>
  <c r="S222" i="7"/>
  <c r="S456" i="7"/>
  <c r="T451" i="7"/>
  <c r="T456" i="7" s="1"/>
  <c r="X456" i="7" s="1"/>
  <c r="T223" i="7"/>
  <c r="T228" i="7" s="1"/>
  <c r="X228" i="7" s="1"/>
  <c r="S228" i="7"/>
  <c r="S216" i="7"/>
  <c r="T211" i="7"/>
  <c r="T216" i="7" s="1"/>
  <c r="X216" i="7" s="1"/>
  <c r="W30" i="7"/>
  <c r="T187" i="7"/>
  <c r="T192" i="7" s="1"/>
  <c r="X192" i="7" s="1"/>
  <c r="S192" i="7"/>
  <c r="T145" i="7"/>
  <c r="T150" i="7" s="1"/>
  <c r="X150" i="7" s="1"/>
  <c r="S150" i="7"/>
  <c r="S144" i="7"/>
  <c r="T139" i="7"/>
  <c r="T144" i="7" s="1"/>
  <c r="X144" i="7" s="1"/>
  <c r="S336" i="7"/>
  <c r="T331" i="7"/>
  <c r="T336" i="7" s="1"/>
  <c r="X336" i="7" s="1"/>
  <c r="S168" i="7"/>
  <c r="T163" i="7"/>
  <c r="T168" i="7" s="1"/>
  <c r="X168" i="7" s="1"/>
  <c r="L30" i="7"/>
  <c r="M29" i="7" s="1"/>
  <c r="L66" i="7"/>
  <c r="M63" i="7" s="1"/>
  <c r="L78" i="7"/>
  <c r="M74" i="7" s="1"/>
  <c r="Q30" i="7"/>
  <c r="R25" i="7" s="1"/>
  <c r="Q36" i="7"/>
  <c r="R31" i="7" s="1"/>
  <c r="Q90" i="7"/>
  <c r="R85" i="7" s="1"/>
  <c r="W48" i="7"/>
  <c r="W96" i="7"/>
  <c r="Q42" i="7"/>
  <c r="R39" i="7" s="1"/>
  <c r="W66" i="7"/>
  <c r="W90" i="7"/>
  <c r="W12" i="7"/>
  <c r="H60" i="7"/>
  <c r="I55" i="7" s="1"/>
  <c r="R34" i="7"/>
  <c r="Q48" i="7"/>
  <c r="R46" i="7" s="1"/>
  <c r="W54" i="7"/>
  <c r="W60" i="7"/>
  <c r="L24" i="7"/>
  <c r="M20" i="7" s="1"/>
  <c r="L42" i="7"/>
  <c r="M38" i="7" s="1"/>
  <c r="W457" i="7"/>
  <c r="W461" i="7"/>
  <c r="N457" i="7"/>
  <c r="N462" i="7" s="1"/>
  <c r="D6" i="10" s="1"/>
  <c r="D78" i="15"/>
  <c r="D88" i="15"/>
  <c r="Q66" i="7"/>
  <c r="R65" i="7" s="1"/>
  <c r="Q96" i="7"/>
  <c r="R94" i="7" s="1"/>
  <c r="D93" i="15"/>
  <c r="D73" i="15"/>
  <c r="H48" i="7"/>
  <c r="I46" i="7" s="1"/>
  <c r="H66" i="7"/>
  <c r="I61" i="7" s="1"/>
  <c r="H78" i="7"/>
  <c r="I73" i="7" s="1"/>
  <c r="H96" i="7"/>
  <c r="I93" i="7" s="1"/>
  <c r="W460" i="7"/>
  <c r="E95" i="15"/>
  <c r="F95" i="15" s="1"/>
  <c r="W102" i="7"/>
  <c r="Q78" i="7"/>
  <c r="R77" i="7" s="1"/>
  <c r="Q72" i="7"/>
  <c r="R67" i="7" s="1"/>
  <c r="W42" i="7"/>
  <c r="W24" i="7"/>
  <c r="W84" i="7"/>
  <c r="W458" i="7"/>
  <c r="U462" i="7"/>
  <c r="V462" i="7"/>
  <c r="W459" i="7"/>
  <c r="R161" i="13"/>
  <c r="R10" i="13" s="1"/>
  <c r="Q102" i="7"/>
  <c r="Q84" i="7"/>
  <c r="R81" i="7" s="1"/>
  <c r="R61" i="7"/>
  <c r="Q60" i="7"/>
  <c r="R59" i="7" s="1"/>
  <c r="Q54" i="7"/>
  <c r="Q459" i="7"/>
  <c r="R40" i="7"/>
  <c r="S25" i="7"/>
  <c r="T25" i="7" s="1"/>
  <c r="T30" i="7" s="1"/>
  <c r="Q460" i="7"/>
  <c r="R26" i="7"/>
  <c r="Q461" i="7"/>
  <c r="Q458" i="7"/>
  <c r="Q24" i="7"/>
  <c r="R20" i="7" s="1"/>
  <c r="P462" i="7"/>
  <c r="Q18" i="7"/>
  <c r="R17" i="7" s="1"/>
  <c r="O462" i="7"/>
  <c r="Q12" i="7"/>
  <c r="R11" i="7" s="1"/>
  <c r="Q457" i="7"/>
  <c r="L102" i="7"/>
  <c r="M101" i="7" s="1"/>
  <c r="L96" i="7"/>
  <c r="M94" i="7" s="1"/>
  <c r="L90" i="7"/>
  <c r="M89" i="7" s="1"/>
  <c r="L84" i="7"/>
  <c r="M80" i="7" s="1"/>
  <c r="M73" i="7"/>
  <c r="M75" i="7"/>
  <c r="M76" i="7"/>
  <c r="M77" i="7"/>
  <c r="L72" i="7"/>
  <c r="M68" i="7" s="1"/>
  <c r="L60" i="7"/>
  <c r="M55" i="7" s="1"/>
  <c r="L461" i="7"/>
  <c r="L54" i="7"/>
  <c r="M52" i="7" s="1"/>
  <c r="L460" i="7"/>
  <c r="L48" i="7"/>
  <c r="M43" i="7" s="1"/>
  <c r="L457" i="7"/>
  <c r="L36" i="7"/>
  <c r="M31" i="7" s="1"/>
  <c r="M25" i="7"/>
  <c r="M26" i="7"/>
  <c r="M27" i="7"/>
  <c r="M28" i="7"/>
  <c r="L458" i="7"/>
  <c r="K462" i="7"/>
  <c r="L18" i="7"/>
  <c r="M14" i="7" s="1"/>
  <c r="L12" i="7"/>
  <c r="M8" i="7" s="1"/>
  <c r="J462" i="7"/>
  <c r="L459" i="7"/>
  <c r="M7" i="7"/>
  <c r="M9" i="7"/>
  <c r="H102" i="7"/>
  <c r="I97" i="7" s="1"/>
  <c r="H459" i="7"/>
  <c r="H90" i="7"/>
  <c r="I88" i="7" s="1"/>
  <c r="H460" i="7"/>
  <c r="H84" i="7"/>
  <c r="I80" i="7" s="1"/>
  <c r="I75" i="7"/>
  <c r="I76" i="7"/>
  <c r="I77" i="7"/>
  <c r="I74" i="7"/>
  <c r="H72" i="7"/>
  <c r="I68" i="7" s="1"/>
  <c r="H54" i="7"/>
  <c r="I52" i="7" s="1"/>
  <c r="H42" i="7"/>
  <c r="I39" i="7" s="1"/>
  <c r="H461" i="7"/>
  <c r="H36" i="7"/>
  <c r="I33" i="7" s="1"/>
  <c r="H458" i="7"/>
  <c r="H30" i="7"/>
  <c r="I29" i="7" s="1"/>
  <c r="H457" i="7"/>
  <c r="G462" i="7"/>
  <c r="F462" i="7"/>
  <c r="H24" i="7"/>
  <c r="I22" i="7" s="1"/>
  <c r="H18" i="7"/>
  <c r="I17" i="7" s="1"/>
  <c r="H12" i="7"/>
  <c r="I9" i="7" s="1"/>
  <c r="I56" i="7" l="1"/>
  <c r="I85" i="7"/>
  <c r="R29" i="7"/>
  <c r="I86" i="7"/>
  <c r="R87" i="7"/>
  <c r="R35" i="7"/>
  <c r="I87" i="7"/>
  <c r="M62" i="7"/>
  <c r="R28" i="7"/>
  <c r="R91" i="7"/>
  <c r="I59" i="7"/>
  <c r="X30" i="7"/>
  <c r="R27" i="7"/>
  <c r="I89" i="7"/>
  <c r="M61" i="7"/>
  <c r="S91" i="7"/>
  <c r="T91" i="7" s="1"/>
  <c r="T96" i="7" s="1"/>
  <c r="X96" i="7" s="1"/>
  <c r="R38" i="7"/>
  <c r="S85" i="7"/>
  <c r="R95" i="7"/>
  <c r="R32" i="7"/>
  <c r="S31" i="7"/>
  <c r="I57" i="7"/>
  <c r="M65" i="7"/>
  <c r="R86" i="7"/>
  <c r="R33" i="7"/>
  <c r="R41" i="7"/>
  <c r="R37" i="7"/>
  <c r="R93" i="7"/>
  <c r="I58" i="7"/>
  <c r="M21" i="7"/>
  <c r="M64" i="7"/>
  <c r="R47" i="7"/>
  <c r="R89" i="7"/>
  <c r="S43" i="7"/>
  <c r="I11" i="7"/>
  <c r="M19" i="7"/>
  <c r="S37" i="7"/>
  <c r="T37" i="7" s="1"/>
  <c r="T42" i="7" s="1"/>
  <c r="X42" i="7" s="1"/>
  <c r="R88" i="7"/>
  <c r="R92" i="7"/>
  <c r="M23" i="7"/>
  <c r="R63" i="7"/>
  <c r="M22" i="7"/>
  <c r="R44" i="7"/>
  <c r="S61" i="7"/>
  <c r="T61" i="7" s="1"/>
  <c r="T66" i="7" s="1"/>
  <c r="X66" i="7" s="1"/>
  <c r="M40" i="7"/>
  <c r="R43" i="7"/>
  <c r="I92" i="7"/>
  <c r="R45" i="7"/>
  <c r="R62" i="7"/>
  <c r="R79" i="7"/>
  <c r="S79" i="7"/>
  <c r="T79" i="7" s="1"/>
  <c r="T84" i="7" s="1"/>
  <c r="X84" i="7" s="1"/>
  <c r="I47" i="7"/>
  <c r="I63" i="7"/>
  <c r="M39" i="7"/>
  <c r="R71" i="7"/>
  <c r="I44" i="7"/>
  <c r="I45" i="7"/>
  <c r="I43" i="7"/>
  <c r="M37" i="7"/>
  <c r="R64" i="7"/>
  <c r="S67" i="7"/>
  <c r="T67" i="7" s="1"/>
  <c r="T72" i="7" s="1"/>
  <c r="X72" i="7" s="1"/>
  <c r="I65" i="7"/>
  <c r="R69" i="7"/>
  <c r="I62" i="7"/>
  <c r="I64" i="7"/>
  <c r="I101" i="7"/>
  <c r="M41" i="7"/>
  <c r="R70" i="7"/>
  <c r="I67" i="7"/>
  <c r="R68" i="7"/>
  <c r="I95" i="7"/>
  <c r="R73" i="7"/>
  <c r="I49" i="7"/>
  <c r="R80" i="7"/>
  <c r="I91" i="7"/>
  <c r="D67" i="15"/>
  <c r="C93" i="15"/>
  <c r="E93" i="15" s="1"/>
  <c r="F93" i="15" s="1"/>
  <c r="D72" i="15"/>
  <c r="I50" i="7"/>
  <c r="I53" i="7"/>
  <c r="R83" i="7"/>
  <c r="I51" i="7"/>
  <c r="M11" i="7"/>
  <c r="R19" i="7"/>
  <c r="R82" i="7"/>
  <c r="I94" i="7"/>
  <c r="M10" i="7"/>
  <c r="R22" i="7"/>
  <c r="R74" i="7"/>
  <c r="R76" i="7"/>
  <c r="S73" i="7"/>
  <c r="S78" i="7" s="1"/>
  <c r="R75" i="7"/>
  <c r="W462" i="7"/>
  <c r="D10" i="10" s="1"/>
  <c r="S84" i="7"/>
  <c r="T73" i="7"/>
  <c r="T78" i="7" s="1"/>
  <c r="X78" i="7" s="1"/>
  <c r="S30" i="7"/>
  <c r="S97" i="7"/>
  <c r="R100" i="7"/>
  <c r="R99" i="7"/>
  <c r="R97" i="7"/>
  <c r="R101" i="7"/>
  <c r="R98" i="7"/>
  <c r="S96" i="7"/>
  <c r="S90" i="7"/>
  <c r="T85" i="7"/>
  <c r="T90" i="7" s="1"/>
  <c r="X90" i="7" s="1"/>
  <c r="R56" i="7"/>
  <c r="R58" i="7"/>
  <c r="R55" i="7"/>
  <c r="S55" i="7"/>
  <c r="S60" i="7" s="1"/>
  <c r="R57" i="7"/>
  <c r="R53" i="7"/>
  <c r="R50" i="7"/>
  <c r="R51" i="7"/>
  <c r="S49" i="7"/>
  <c r="R52" i="7"/>
  <c r="R49" i="7"/>
  <c r="T43" i="7"/>
  <c r="T48" i="7" s="1"/>
  <c r="X48" i="7" s="1"/>
  <c r="S48" i="7"/>
  <c r="Q462" i="7"/>
  <c r="R457" i="7" s="1"/>
  <c r="R21" i="7"/>
  <c r="R23" i="7"/>
  <c r="S19" i="7"/>
  <c r="R13" i="7"/>
  <c r="R16" i="7"/>
  <c r="S13" i="7"/>
  <c r="S18" i="7" s="1"/>
  <c r="R14" i="7"/>
  <c r="R15" i="7"/>
  <c r="R9" i="7"/>
  <c r="S7" i="7"/>
  <c r="T7" i="7" s="1"/>
  <c r="T12" i="7" s="1"/>
  <c r="X12" i="7" s="1"/>
  <c r="R7" i="7"/>
  <c r="R8" i="7"/>
  <c r="R10" i="7"/>
  <c r="M98" i="7"/>
  <c r="M100" i="7"/>
  <c r="M97" i="7"/>
  <c r="M99" i="7"/>
  <c r="M92" i="7"/>
  <c r="M95" i="7"/>
  <c r="M91" i="7"/>
  <c r="M93" i="7"/>
  <c r="M88" i="7"/>
  <c r="M87" i="7"/>
  <c r="M85" i="7"/>
  <c r="M86" i="7"/>
  <c r="M81" i="7"/>
  <c r="M79" i="7"/>
  <c r="M83" i="7"/>
  <c r="M82" i="7"/>
  <c r="M67" i="7"/>
  <c r="M69" i="7"/>
  <c r="M71" i="7"/>
  <c r="M70" i="7"/>
  <c r="M56" i="7"/>
  <c r="M57" i="7"/>
  <c r="M59" i="7"/>
  <c r="M58" i="7"/>
  <c r="M49" i="7"/>
  <c r="M51" i="7"/>
  <c r="M53" i="7"/>
  <c r="M50" i="7"/>
  <c r="M45" i="7"/>
  <c r="M47" i="7"/>
  <c r="M46" i="7"/>
  <c r="M44" i="7"/>
  <c r="M33" i="7"/>
  <c r="M35" i="7"/>
  <c r="M34" i="7"/>
  <c r="M32" i="7"/>
  <c r="L462" i="7"/>
  <c r="M461" i="7" s="1"/>
  <c r="M13" i="7"/>
  <c r="M16" i="7"/>
  <c r="M15" i="7"/>
  <c r="M17" i="7"/>
  <c r="I99" i="7"/>
  <c r="I98" i="7"/>
  <c r="I100" i="7"/>
  <c r="I79" i="7"/>
  <c r="I82" i="7"/>
  <c r="I83" i="7"/>
  <c r="I81" i="7"/>
  <c r="I69" i="7"/>
  <c r="I71" i="7"/>
  <c r="I70" i="7"/>
  <c r="I40" i="7"/>
  <c r="I37" i="7"/>
  <c r="I38" i="7"/>
  <c r="I41" i="7"/>
  <c r="I31" i="7"/>
  <c r="I35" i="7"/>
  <c r="I34" i="7"/>
  <c r="I32" i="7"/>
  <c r="H462" i="7"/>
  <c r="I457" i="7" s="1"/>
  <c r="I27" i="7"/>
  <c r="I26" i="7"/>
  <c r="I25" i="7"/>
  <c r="I28" i="7"/>
  <c r="I23" i="7"/>
  <c r="I20" i="7"/>
  <c r="I19" i="7"/>
  <c r="I21" i="7"/>
  <c r="I14" i="7"/>
  <c r="I16" i="7"/>
  <c r="I13" i="7"/>
  <c r="I15" i="7"/>
  <c r="I10" i="7"/>
  <c r="I8" i="7"/>
  <c r="I7" i="7"/>
  <c r="S66" i="7" l="1"/>
  <c r="T31" i="7"/>
  <c r="T36" i="7" s="1"/>
  <c r="X36" i="7" s="1"/>
  <c r="S36" i="7"/>
  <c r="S42" i="7"/>
  <c r="S72" i="7"/>
  <c r="C92" i="15"/>
  <c r="E92" i="15" s="1"/>
  <c r="F92" i="15" s="1"/>
  <c r="D66" i="15"/>
  <c r="D87" i="15"/>
  <c r="C104" i="15" s="1"/>
  <c r="T55" i="7"/>
  <c r="T60" i="7" s="1"/>
  <c r="X60" i="7" s="1"/>
  <c r="S102" i="7"/>
  <c r="T97" i="7"/>
  <c r="T102" i="7" s="1"/>
  <c r="X102" i="7" s="1"/>
  <c r="S54" i="7"/>
  <c r="T49" i="7"/>
  <c r="T54" i="7" s="1"/>
  <c r="X54" i="7" s="1"/>
  <c r="R461" i="7"/>
  <c r="R458" i="7"/>
  <c r="R459" i="7"/>
  <c r="D7" i="10"/>
  <c r="D8" i="10" s="1"/>
  <c r="R460" i="7"/>
  <c r="T19" i="7"/>
  <c r="T24" i="7" s="1"/>
  <c r="X24" i="7" s="1"/>
  <c r="S24" i="7"/>
  <c r="T13" i="7"/>
  <c r="T18" i="7" s="1"/>
  <c r="X18" i="7" s="1"/>
  <c r="S12" i="7"/>
  <c r="M460" i="7"/>
  <c r="M459" i="7"/>
  <c r="M458" i="7"/>
  <c r="M457" i="7"/>
  <c r="I461" i="7"/>
  <c r="I459" i="7"/>
  <c r="I458" i="7"/>
  <c r="I460" i="7"/>
  <c r="C106" i="15" l="1"/>
  <c r="C105" i="15"/>
  <c r="C107" i="15" s="1"/>
  <c r="S457" i="7"/>
  <c r="S462" i="7" s="1"/>
  <c r="T457" i="7" s="1"/>
  <c r="T462" i="7" s="1"/>
  <c r="X462" i="7" s="1"/>
  <c r="D11" i="10" s="1"/>
  <c r="D9" i="10" l="1"/>
</calcChain>
</file>

<file path=xl/sharedStrings.xml><?xml version="1.0" encoding="utf-8"?>
<sst xmlns="http://schemas.openxmlformats.org/spreadsheetml/2006/main" count="4378" uniqueCount="1079">
  <si>
    <t>S.No</t>
  </si>
  <si>
    <t>Import
(MU)</t>
  </si>
  <si>
    <t>Export
(MU)</t>
  </si>
  <si>
    <t xml:space="preserve">i) Year of Establishment </t>
  </si>
  <si>
    <t>(ii)</t>
  </si>
  <si>
    <t>(iii)</t>
  </si>
  <si>
    <t>(i)</t>
  </si>
  <si>
    <t>ii</t>
  </si>
  <si>
    <t>iii</t>
  </si>
  <si>
    <t>iv</t>
  </si>
  <si>
    <t>%</t>
  </si>
  <si>
    <t>v</t>
  </si>
  <si>
    <t>vi</t>
  </si>
  <si>
    <t>vii</t>
  </si>
  <si>
    <t>Authorised Signatory and Seal</t>
  </si>
  <si>
    <t>Signature:-</t>
  </si>
  <si>
    <t xml:space="preserve">Name of Energy Manager: </t>
  </si>
  <si>
    <t>Registration Number:</t>
  </si>
  <si>
    <t>Full Address:-</t>
  </si>
  <si>
    <t>Seal</t>
  </si>
  <si>
    <t>i</t>
  </si>
  <si>
    <t>City/Town/Village</t>
  </si>
  <si>
    <t>District</t>
  </si>
  <si>
    <t>State</t>
  </si>
  <si>
    <t>Pin</t>
  </si>
  <si>
    <t>Telephone</t>
  </si>
  <si>
    <t>Fax</t>
  </si>
  <si>
    <t>Designation</t>
  </si>
  <si>
    <t>Mobile</t>
  </si>
  <si>
    <t>Registered Office</t>
  </si>
  <si>
    <t>Company's Chief Executive Name</t>
  </si>
  <si>
    <t>Address</t>
  </si>
  <si>
    <t>P.O.</t>
  </si>
  <si>
    <t xml:space="preserve">Name  </t>
  </si>
  <si>
    <t>Whether EA or EM</t>
  </si>
  <si>
    <t>EA/EM Registration No.</t>
  </si>
  <si>
    <t>E-mail ID</t>
  </si>
  <si>
    <t>Name of the DISCOM</t>
  </si>
  <si>
    <t>Energy Input Details</t>
  </si>
  <si>
    <t>Parameter</t>
  </si>
  <si>
    <t>Parameters</t>
  </si>
  <si>
    <t>Transmission loss (MU)</t>
  </si>
  <si>
    <t>Total (MU)</t>
  </si>
  <si>
    <t>Consumer profile</t>
  </si>
  <si>
    <t>Consumer category</t>
  </si>
  <si>
    <t>Residential</t>
  </si>
  <si>
    <t>Agricultural</t>
  </si>
  <si>
    <t>Commercial/Industrial-LT</t>
  </si>
  <si>
    <t>Commercial/Industrial-HT</t>
  </si>
  <si>
    <t>Others</t>
  </si>
  <si>
    <t>% of connected load</t>
  </si>
  <si>
    <t>Sub-total</t>
  </si>
  <si>
    <t>% of energy consumption</t>
  </si>
  <si>
    <t>T&amp;D loss
(MU)</t>
  </si>
  <si>
    <t>T&amp;D loss
(%)</t>
  </si>
  <si>
    <t>Energy parameters</t>
  </si>
  <si>
    <t>Losses</t>
  </si>
  <si>
    <t>Total</t>
  </si>
  <si>
    <t>At company level</t>
  </si>
  <si>
    <t>Net input energy at DISCOM periphery (MU)</t>
  </si>
  <si>
    <t>Metered
energy</t>
  </si>
  <si>
    <t>Unmetered/assessment
energy</t>
  </si>
  <si>
    <t>Billed energy (MU)</t>
  </si>
  <si>
    <t>Total energy</t>
  </si>
  <si>
    <t>Energy sold outside the periphery(MU)</t>
  </si>
  <si>
    <t>Input energy 
(MU)</t>
  </si>
  <si>
    <t>Name of Authorised Signatory:</t>
  </si>
  <si>
    <t>No of connection
metered
(Nos)</t>
  </si>
  <si>
    <t>No of connection
Un-metered
(Nos)</t>
  </si>
  <si>
    <t>Connected Load 
Un-metered
(MW)</t>
  </si>
  <si>
    <t>Connected Load 
metered
(MW)</t>
  </si>
  <si>
    <t>Total Connected Load 
(MW)</t>
  </si>
  <si>
    <t>Total Number of connections
(Nos)</t>
  </si>
  <si>
    <t>% of number of connections</t>
  </si>
  <si>
    <t>Feeder 
ID</t>
  </si>
  <si>
    <t>Feeder Name</t>
  </si>
  <si>
    <t>Name of circle</t>
  </si>
  <si>
    <t>Circle code</t>
  </si>
  <si>
    <t>Meter S.No</t>
  </si>
  <si>
    <t>CT/PT ratio</t>
  </si>
  <si>
    <t>Transmission loss (%)</t>
  </si>
  <si>
    <t>A.1</t>
  </si>
  <si>
    <t>A.2</t>
  </si>
  <si>
    <t>A.3</t>
  </si>
  <si>
    <t>A.4</t>
  </si>
  <si>
    <t>A.5</t>
  </si>
  <si>
    <t>Formula protected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</si>
  <si>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</si>
  <si>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</si>
  <si>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</si>
  <si>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</si>
  <si>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</si>
  <si>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</si>
  <si>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</si>
  <si>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</si>
  <si>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</si>
  <si>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</si>
  <si>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</si>
  <si>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</si>
  <si>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</si>
  <si>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</si>
  <si>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</si>
  <si>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</si>
  <si>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</si>
  <si>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</si>
  <si>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</si>
  <si>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</si>
  <si>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</si>
  <si>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</si>
  <si>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</si>
  <si>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</si>
  <si>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</si>
  <si>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</si>
  <si>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</si>
  <si>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</si>
  <si>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</si>
  <si>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</si>
  <si>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</si>
  <si>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</si>
  <si>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</si>
  <si>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</si>
  <si>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</si>
  <si>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</si>
  <si>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</si>
  <si>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</si>
  <si>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</si>
  <si>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</si>
  <si>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</si>
  <si>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</si>
  <si>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</si>
  <si>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</si>
  <si>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</si>
  <si>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</si>
  <si>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</si>
  <si>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</si>
  <si>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</si>
  <si>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</si>
  <si>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</si>
  <si>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</si>
  <si>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</si>
  <si>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</si>
  <si>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</si>
  <si>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</si>
  <si>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</si>
  <si>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</si>
  <si>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</si>
  <si>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</si>
  <si>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</si>
  <si>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</si>
  <si>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</si>
  <si>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</si>
  <si>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</si>
  <si>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</si>
  <si>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</si>
  <si>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</si>
  <si>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</si>
  <si>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</si>
  <si>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</si>
  <si>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</si>
  <si>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</si>
  <si>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</si>
  <si>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</si>
  <si>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</si>
  <si>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</si>
  <si>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</si>
  <si>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</si>
  <si>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</si>
  <si>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</si>
  <si>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</si>
  <si>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</si>
  <si>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</si>
  <si>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</si>
  <si>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</si>
  <si>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</si>
  <si>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</si>
  <si>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</si>
  <si>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</si>
  <si>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</si>
  <si>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</si>
  <si>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</si>
  <si>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</si>
  <si>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</si>
  <si>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</si>
  <si>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</si>
  <si>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</si>
  <si>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</si>
  <si>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</si>
  <si>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</si>
  <si>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</si>
  <si>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</si>
  <si>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</si>
  <si>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</si>
  <si>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</si>
  <si>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</si>
  <si>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</si>
  <si>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</si>
  <si>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</si>
  <si>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</si>
  <si>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</si>
  <si>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</si>
  <si>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</si>
  <si>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</si>
  <si>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</si>
  <si>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</si>
  <si>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</si>
  <si>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</si>
  <si>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</si>
  <si>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</si>
  <si>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</si>
  <si>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</si>
  <si>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</si>
  <si>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</si>
  <si>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</si>
  <si>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</si>
  <si>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</si>
  <si>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B.132</t>
  </si>
  <si>
    <t>B.133</t>
  </si>
  <si>
    <t>B.1001</t>
  </si>
  <si>
    <t>B.1002</t>
  </si>
  <si>
    <t>Please enter numeric value or 0</t>
  </si>
  <si>
    <t>Please enter voltage level or leave blank</t>
  </si>
  <si>
    <t>Please enter feeder id and name or leave blank</t>
  </si>
  <si>
    <t>Enter meter no or leave blank</t>
  </si>
  <si>
    <t>Enter CT/PT ratio or leave blank</t>
  </si>
  <si>
    <t>Is 100% metering available at 66/33 kV (Select yes or no from list)</t>
  </si>
  <si>
    <t>Is 100% metering available at 11 kV (Select yes or no from list)</t>
  </si>
  <si>
    <t>HT/LT ratio</t>
  </si>
  <si>
    <t>A.6</t>
  </si>
  <si>
    <t>A.7</t>
  </si>
  <si>
    <t>A.8</t>
  </si>
  <si>
    <t>A.9</t>
  </si>
  <si>
    <t>A.10</t>
  </si>
  <si>
    <t>Please select yes or no from list</t>
  </si>
  <si>
    <t>Color code</t>
  </si>
  <si>
    <t>Remarks (Source of data)</t>
  </si>
  <si>
    <t>% of metering available at DT</t>
  </si>
  <si>
    <t>% of metering available at consumer end</t>
  </si>
  <si>
    <t>Line length (km) at LT level</t>
  </si>
  <si>
    <t>A.11</t>
  </si>
  <si>
    <t>A.12</t>
  </si>
  <si>
    <t>A.13</t>
  </si>
  <si>
    <t>A.14</t>
  </si>
  <si>
    <t>A.15</t>
  </si>
  <si>
    <t>A.16</t>
  </si>
  <si>
    <t>A.17</t>
  </si>
  <si>
    <t>No of LT feeders level</t>
  </si>
  <si>
    <t>A.18</t>
  </si>
  <si>
    <t>No of feeders at 66kV voltage level</t>
  </si>
  <si>
    <t>No of feeders at 33kV voltage level</t>
  </si>
  <si>
    <t>No of feeders at 11kV voltage level</t>
  </si>
  <si>
    <t>A. Summary of energy input &amp; Infrastructure</t>
  </si>
  <si>
    <t>Remarks 
(Source of data)</t>
  </si>
  <si>
    <t>Please enter name of circle</t>
  </si>
  <si>
    <t>Please enter circle code</t>
  </si>
  <si>
    <t>Line length (ckt. km) at 66kV voltage level</t>
  </si>
  <si>
    <t>Line length (ckt. km) at 33kV voltage level</t>
  </si>
  <si>
    <t>Line length (ckt. km) at 11kV voltage level</t>
  </si>
  <si>
    <t>Input Energy purchased (MU)</t>
  </si>
  <si>
    <t>A.19</t>
  </si>
  <si>
    <t>A.20</t>
  </si>
  <si>
    <t>Open access sale (MU)</t>
  </si>
  <si>
    <t>EHT sale</t>
  </si>
  <si>
    <t>Form-Input energy(Details of Input energy &amp; Infrastructure)</t>
  </si>
  <si>
    <t>(a)</t>
  </si>
  <si>
    <t>(b)</t>
  </si>
  <si>
    <t>Million kwh</t>
  </si>
  <si>
    <t>Net input energy (at DISCOM Periphery after adjusting the transmission losses and energy traded)</t>
  </si>
  <si>
    <t>Total Energy billed (is the Net energy billed, adjusted for energy traded))</t>
  </si>
  <si>
    <t>Transmission and Distribution (T&amp;D) loss Details</t>
  </si>
  <si>
    <t>Name of Authorised Signatory</t>
  </si>
  <si>
    <t>Circle</t>
  </si>
  <si>
    <t>Name of Generation Station</t>
  </si>
  <si>
    <t>Type of Grid</t>
  </si>
  <si>
    <t>Type of Consumers</t>
  </si>
  <si>
    <t>(Details of Consumers)</t>
  </si>
  <si>
    <t>Type of Contract</t>
  </si>
  <si>
    <t>Commercial Parameter</t>
  </si>
  <si>
    <t>AT &amp; C loss
(%)</t>
  </si>
  <si>
    <t>Billed Amount in Rs. Crore</t>
  </si>
  <si>
    <t>Collected Amount in Rs. Crore</t>
  </si>
  <si>
    <t>Collection Efficiency</t>
  </si>
  <si>
    <t>Name of Division</t>
  </si>
  <si>
    <t>Zone</t>
  </si>
  <si>
    <t>Tytpe of Station (Generation Based-Solid/Liquid/Gas/Renewable/Others)</t>
  </si>
  <si>
    <t>General Information</t>
  </si>
  <si>
    <t>Energy Manager Details*</t>
  </si>
  <si>
    <t xml:space="preserve">Name of Energy Manager*: </t>
  </si>
  <si>
    <t>Name of the DISCOM:</t>
  </si>
  <si>
    <t>Technical Details</t>
  </si>
  <si>
    <t>Input Energy Purchase 
(From Generation Source)</t>
  </si>
  <si>
    <t>Division Wise Losses</t>
  </si>
  <si>
    <t>Period from…to…</t>
  </si>
  <si>
    <t>No of Consumers</t>
  </si>
  <si>
    <t>Net input energy (received at DISCOM periphery or at distribution point)-(MU)</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</si>
  <si>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</si>
  <si>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 xml:space="preserve">(c) </t>
  </si>
  <si>
    <t>Aggregate Technical &amp; Commercial Loss</t>
  </si>
  <si>
    <t>Period of Information</t>
  </si>
  <si>
    <t>Year of (FY) information including Date and Month (Start &amp; End)</t>
  </si>
  <si>
    <t>Period of Information 
Year of (FY) information including Date and Month (Start &amp; End)</t>
  </si>
  <si>
    <t>SI No.</t>
  </si>
  <si>
    <t>Name of the Station</t>
  </si>
  <si>
    <t>Remarks</t>
  </si>
  <si>
    <t>Feeder Code/ID</t>
  </si>
  <si>
    <t>Generation Capacity
(In MW)</t>
  </si>
  <si>
    <t>Voltage Level
(KVA)</t>
  </si>
  <si>
    <t>Circle Load
(MW)</t>
  </si>
  <si>
    <t>Division Level Load
(MW)</t>
  </si>
  <si>
    <t>Sub-Division Level Load
(MW)</t>
  </si>
  <si>
    <t>Received at Circle
(KVA)</t>
  </si>
  <si>
    <t>Received at Division Level
(KVA)</t>
  </si>
  <si>
    <t>Received at Sub-Division Level
(KVA)</t>
  </si>
  <si>
    <t>Voltge
 Level
(KVA)</t>
  </si>
  <si>
    <t>Division
(KVA)</t>
  </si>
  <si>
    <t>Sub-Division
(KVA)</t>
  </si>
  <si>
    <t>Received at Circle
(In MU)</t>
  </si>
  <si>
    <t>Received at Feeder (Final in MU)</t>
  </si>
  <si>
    <t>Received at Division
(In MU)</t>
  </si>
  <si>
    <t>Received at Sub-division
(In MU)</t>
  </si>
  <si>
    <t>Feeder Consumption
(In MU)</t>
  </si>
  <si>
    <t>Category of Consumers
(EHT/HT/LT/Others)</t>
  </si>
  <si>
    <t>Received at Division Level
(In MU)</t>
  </si>
  <si>
    <t>Received at Sub-Division Level
(In MU)</t>
  </si>
  <si>
    <t>Total Consumption
(In MU)</t>
  </si>
  <si>
    <t>Domestic</t>
  </si>
  <si>
    <t xml:space="preserve">Commercial </t>
  </si>
  <si>
    <t xml:space="preserve">IP Sets </t>
  </si>
  <si>
    <t xml:space="preserve">Heating and Motive Power </t>
  </si>
  <si>
    <t xml:space="preserve">Water Supply </t>
  </si>
  <si>
    <t xml:space="preserve">Public Lighting </t>
  </si>
  <si>
    <t xml:space="preserve">HT Water Supply </t>
  </si>
  <si>
    <t xml:space="preserve">HT Industrial </t>
  </si>
  <si>
    <t xml:space="preserve">HT Commercial </t>
  </si>
  <si>
    <t xml:space="preserve">Applicable to Government Hospitals &amp; Hospitals </t>
  </si>
  <si>
    <t xml:space="preserve">Lift Irrigation Schemes/Lift Irrigation Societies </t>
  </si>
  <si>
    <t xml:space="preserve">HT Res. Apartments Applicable to all areas </t>
  </si>
  <si>
    <t>Voltage Level
(In Voltage)</t>
  </si>
  <si>
    <t>Final Net Export at Feeder Level
(In MU)</t>
  </si>
  <si>
    <t>Hor. &amp; Nur. &amp; Coffee/Tea &amp; Rubber (Metered)</t>
  </si>
  <si>
    <t>Hor. &amp; Nur. &amp; Coffee/Tea &amp; Rubber (Flat)</t>
  </si>
  <si>
    <t>Industrial (Small)</t>
  </si>
  <si>
    <t>Industrial (Medium)</t>
  </si>
  <si>
    <t>Mixed Load</t>
  </si>
  <si>
    <t xml:space="preserve">ii) Government/Public/Private </t>
  </si>
  <si>
    <t>Nodal Officer Name (Designated at DISCOM's)</t>
  </si>
  <si>
    <t>Nodal Officer Details*</t>
  </si>
  <si>
    <t>Date of last actual meter reading/ communication</t>
  </si>
  <si>
    <t>% data received through automatically if feeder AMR/AMI</t>
  </si>
  <si>
    <t>Number of hours when meter was unable to communicate in period</t>
  </si>
  <si>
    <t>Total Number of hours in the period</t>
  </si>
  <si>
    <t>Feeder Metering Status
(Metered/ unmetered/ AMI/AMR)</t>
  </si>
  <si>
    <t>Status of Meter
(Functional/Non-functional)</t>
  </si>
  <si>
    <t>Metering Date</t>
  </si>
  <si>
    <t>Feeder Type
(Agri/ Industrial/Mixed)</t>
  </si>
  <si>
    <t>Status of Communication</t>
  </si>
  <si>
    <t>Sales</t>
  </si>
  <si>
    <t>Point of Connection (POC) Loss 
MU</t>
  </si>
  <si>
    <t>Type of Contract (in years/months/days)</t>
  </si>
  <si>
    <t>A. Generation at Transmission Periphery (Details)</t>
  </si>
  <si>
    <t>Type of Station Generation
(Based- Solid ( Coal ,Lignite)/Liquid/Gas/Renewable ( biomass- bagasse)/Others)</t>
  </si>
  <si>
    <t>Type of Feeder  ( Urban/Mixed/Industrial/Agricultural/Rural)</t>
  </si>
  <si>
    <t>Type of feeder meter ( AMI/AMR/Other)</t>
  </si>
  <si>
    <t>% Data Received through Automatically (if feeder AMR/AMI)</t>
  </si>
  <si>
    <t>Form-Details of Input Infrastructure</t>
  </si>
  <si>
    <t>Number of circles</t>
  </si>
  <si>
    <t>Number of divisions</t>
  </si>
  <si>
    <t>Number of sub-divisions</t>
  </si>
  <si>
    <t>Number of feeders</t>
  </si>
  <si>
    <t>Number of DTs</t>
  </si>
  <si>
    <t>Number of consumers</t>
  </si>
  <si>
    <t>Covered during in audit</t>
  </si>
  <si>
    <t>Verified by Auditor in Sample Check</t>
  </si>
  <si>
    <t>66kV and above</t>
  </si>
  <si>
    <t>11/22kV</t>
  </si>
  <si>
    <t>LT</t>
  </si>
  <si>
    <t>Number of consumers with 'smart' meters</t>
  </si>
  <si>
    <t>Number of total consumers</t>
  </si>
  <si>
    <t>Number of total Transformers</t>
  </si>
  <si>
    <t>Number of metered feeders</t>
  </si>
  <si>
    <t>Number of total feeders</t>
  </si>
  <si>
    <t>Line length (ct km)</t>
  </si>
  <si>
    <t>33kV</t>
  </si>
  <si>
    <t>Voltage level</t>
  </si>
  <si>
    <t xml:space="preserve">Particulars  </t>
  </si>
  <si>
    <t>MU</t>
  </si>
  <si>
    <t>Power procured from inter-state sources</t>
  </si>
  <si>
    <t>Based on data from Form 5</t>
  </si>
  <si>
    <t>Long-Term Conventional</t>
  </si>
  <si>
    <t>Includes input energy for franchisees</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</si>
  <si>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</si>
  <si>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</si>
  <si>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</si>
  <si>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</si>
  <si>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</si>
  <si>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</si>
  <si>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at state transmission boundary</t>
  </si>
  <si>
    <t>Power procured from intra-state sources</t>
  </si>
  <si>
    <t>Quantum of intra-state transmission loss</t>
  </si>
  <si>
    <t>33 kV</t>
  </si>
  <si>
    <t>Input in DISCOM wires network</t>
  </si>
  <si>
    <t>11 kV</t>
  </si>
  <si>
    <t>Renewable Energy Procurement</t>
  </si>
  <si>
    <t>Sales Migration Input</t>
  </si>
  <si>
    <t>Total Energy Available/ Input</t>
  </si>
  <si>
    <t>DISCOM' consumers</t>
  </si>
  <si>
    <t>Demand from open access, captive</t>
  </si>
  <si>
    <t>This is DISCOM and OA demand met via energy generated at same voltage level</t>
  </si>
  <si>
    <t>Quantum of LT level losses</t>
  </si>
  <si>
    <t xml:space="preserve">Sales at 11 kV level  </t>
  </si>
  <si>
    <t>Quantum of Losses at 11 kV</t>
  </si>
  <si>
    <t xml:space="preserve">Sales at 33 kV level  </t>
  </si>
  <si>
    <t>Quantum of Losses at 33 kV</t>
  </si>
  <si>
    <t>&gt; 33 kv</t>
  </si>
  <si>
    <t>Sales at 66kV and above (EHV)</t>
  </si>
  <si>
    <t xml:space="preserve">Total Energy Requirement </t>
  </si>
  <si>
    <t>DISCOM</t>
  </si>
  <si>
    <t>11 Kv</t>
  </si>
  <si>
    <t>33 kv</t>
  </si>
  <si>
    <t>Open Access, Captive</t>
  </si>
  <si>
    <t>T&amp;D loss</t>
  </si>
  <si>
    <t>D loss</t>
  </si>
  <si>
    <t>T&amp;D loss (%)</t>
  </si>
  <si>
    <t>D loss (%)</t>
  </si>
  <si>
    <t>Reference</t>
  </si>
  <si>
    <t>Performance Summary of Electricity Distribution Companies</t>
  </si>
  <si>
    <t>DISCOM's Contact details &amp; Address</t>
  </si>
  <si>
    <t>Number of conventional metered consumers</t>
  </si>
  <si>
    <t>Number of consumers with 'smart prepaid' meters</t>
  </si>
  <si>
    <t>Number of consumers with 'AMR' meters</t>
  </si>
  <si>
    <t>Number of consumers with 'non-smart prepaid' meters</t>
  </si>
  <si>
    <t>Number of unmetered consumers</t>
  </si>
  <si>
    <t>Number of conventionally metered Distribution Transformers</t>
  </si>
  <si>
    <t>Number of  DTs with communicable meters</t>
  </si>
  <si>
    <t>Number of unmetered DTs</t>
  </si>
  <si>
    <t>Number of feeders with communicable meters</t>
  </si>
  <si>
    <t>Number of unmetered feeders</t>
  </si>
  <si>
    <t>Length of Aerial Bunched Cables</t>
  </si>
  <si>
    <t>Length of Underground Cables</t>
  </si>
  <si>
    <t>a. i.</t>
  </si>
  <si>
    <t>b.i.</t>
  </si>
  <si>
    <t>c.i.</t>
  </si>
  <si>
    <t>d.</t>
  </si>
  <si>
    <t>e.</t>
  </si>
  <si>
    <t>f.</t>
  </si>
  <si>
    <t xml:space="preserve">33kV </t>
  </si>
  <si>
    <t>Banking</t>
  </si>
  <si>
    <t>Long-Term Renewable energy</t>
  </si>
  <si>
    <t>Medium and Short-Term RE</t>
  </si>
  <si>
    <t>Small capacity conventional/ biomass/ hydro plants  Procurement</t>
  </si>
  <si>
    <t>&gt; 33 kV</t>
  </si>
  <si>
    <t xml:space="preserve">Cross border sale of energy  </t>
  </si>
  <si>
    <t xml:space="preserve">Energy Accounting Summary </t>
  </si>
  <si>
    <t>Loss %</t>
  </si>
  <si>
    <t>Loss Estimation for DISCOM</t>
  </si>
  <si>
    <t>A.21</t>
  </si>
  <si>
    <t>A.22</t>
  </si>
  <si>
    <t>B. Meter reading of Input energy at injection points</t>
  </si>
  <si>
    <t>Details of Input Energy Sources</t>
  </si>
  <si>
    <t>Summary of Energy</t>
  </si>
  <si>
    <t>Government offices and department</t>
  </si>
  <si>
    <t>(Details of Feeder-wise losses)</t>
  </si>
  <si>
    <t>T&amp;D losses</t>
  </si>
  <si>
    <t>AT&amp;C losses</t>
  </si>
  <si>
    <t>S.No.</t>
  </si>
  <si>
    <r>
      <rPr>
        <b/>
        <sz val="10"/>
        <rFont val="Times New Roman"/>
        <family val="1"/>
      </rPr>
      <t>Generation Capacity
(In MW)</t>
    </r>
  </si>
  <si>
    <t xml:space="preserve">Type of Grid (Intra-state/Inter-state) </t>
  </si>
  <si>
    <t>Voltage Level ( At input)</t>
  </si>
  <si>
    <t>B. Embedded Generation in DISCOM Area</t>
  </si>
  <si>
    <t>Short Term Conventional</t>
  </si>
  <si>
    <t>Medium Conventional</t>
  </si>
  <si>
    <t>Energy Embedded within DISCOM wires network</t>
  </si>
  <si>
    <t>Sale at LT level</t>
  </si>
  <si>
    <t>Embedded generation used at LT level</t>
  </si>
  <si>
    <t>Energy Input at LT level</t>
  </si>
  <si>
    <t xml:space="preserve">Include sales to consumers in franchisee areas, unmetered consumers </t>
  </si>
  <si>
    <t>Non DISCOM's sales</t>
  </si>
  <si>
    <t>Demand from embedded generation at LT level</t>
  </si>
  <si>
    <t>LT Level</t>
  </si>
  <si>
    <t>Embedded generation at 11 kV  level used</t>
  </si>
  <si>
    <t>Energy input at 11 kV level</t>
  </si>
  <si>
    <t>33 kV Level</t>
  </si>
  <si>
    <t>11 kV Level</t>
  </si>
  <si>
    <t>Demand from embedded generation at 11kV level</t>
  </si>
  <si>
    <t>Total Energy Sales</t>
  </si>
  <si>
    <t>Energy input at 33kV Level</t>
  </si>
  <si>
    <t xml:space="preserve">Energy Sales Particulars </t>
  </si>
  <si>
    <t>Embedded generation at 33 kV or below level</t>
  </si>
  <si>
    <t>Sale to other DISCOMs</t>
  </si>
  <si>
    <t>viii</t>
  </si>
  <si>
    <t>Input
(in MU)</t>
  </si>
  <si>
    <t>Sale
(in MU)</t>
  </si>
  <si>
    <t>Loss
(in MU)</t>
  </si>
  <si>
    <t>Details of Division Wise Losses (See note below**)</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</si>
  <si>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</si>
  <si>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Energy input at &gt; 33kV Level</t>
  </si>
  <si>
    <t>No</t>
  </si>
  <si>
    <t>Balasore</t>
  </si>
  <si>
    <t>BED</t>
  </si>
  <si>
    <t>BTED (BASTA)</t>
  </si>
  <si>
    <t>JED Jaleswar</t>
  </si>
  <si>
    <t>CED Balasore</t>
  </si>
  <si>
    <t>SED SORO</t>
  </si>
  <si>
    <t xml:space="preserve">BNED Bhadrak </t>
  </si>
  <si>
    <t>BSED Bhadrak</t>
  </si>
  <si>
    <t>Bhadrak</t>
  </si>
  <si>
    <t>BPED</t>
  </si>
  <si>
    <t>Baripada</t>
  </si>
  <si>
    <t>UED</t>
  </si>
  <si>
    <t xml:space="preserve">RED </t>
  </si>
  <si>
    <t>JRED</t>
  </si>
  <si>
    <t>Jajpur</t>
  </si>
  <si>
    <t>JTED</t>
  </si>
  <si>
    <t>KUED</t>
  </si>
  <si>
    <t>KED</t>
  </si>
  <si>
    <t>JOED</t>
  </si>
  <si>
    <t>AED</t>
  </si>
  <si>
    <t>Keonjhar</t>
  </si>
  <si>
    <t>TPNODL</t>
  </si>
  <si>
    <t>1st April 2021</t>
  </si>
  <si>
    <t>TP NORTHERN ODISHA DISTRIBUTION LIMITED</t>
  </si>
  <si>
    <t>BALASORE</t>
  </si>
  <si>
    <t>ODISHA</t>
  </si>
  <si>
    <t>06782-244865</t>
  </si>
  <si>
    <t>06782-244259</t>
  </si>
  <si>
    <t>BHASKAR SARKAR</t>
  </si>
  <si>
    <t>CHIEF EXECUTIVE OFFICER</t>
  </si>
  <si>
    <t>Januganj</t>
  </si>
  <si>
    <t>Public Private Partenership</t>
  </si>
  <si>
    <t>Mr. Dushyant Kumar Tyagi</t>
  </si>
  <si>
    <t>Odisha</t>
  </si>
  <si>
    <t>manish.kirplani@tpnodl.com</t>
  </si>
  <si>
    <t>Mr. Manish Kriplani</t>
  </si>
  <si>
    <t>Chief of Operation</t>
  </si>
  <si>
    <t>HOD (Energy Audit)</t>
  </si>
  <si>
    <t>Januganj, Balasore-Pin 756019</t>
  </si>
  <si>
    <t>NA</t>
  </si>
  <si>
    <t>Yes</t>
  </si>
  <si>
    <t>Bhadark</t>
  </si>
  <si>
    <t>KEONJHAR</t>
  </si>
  <si>
    <t>BARIPADA</t>
  </si>
  <si>
    <t xml:space="preserve">JAJPUR </t>
  </si>
  <si>
    <t>132 kV</t>
  </si>
  <si>
    <t>220 kV</t>
  </si>
  <si>
    <t>400 kV</t>
  </si>
  <si>
    <t>Trf1-40MVA 132/33KV</t>
  </si>
  <si>
    <t>Trf1-12.5MVA 132/33kV</t>
  </si>
  <si>
    <t>Trf2-12.5MVA 132/33kV</t>
  </si>
  <si>
    <t>Trf3-20MVA 132/33kV</t>
  </si>
  <si>
    <t>ARYA Steel 132kV</t>
  </si>
  <si>
    <t>BRPL Feeder</t>
  </si>
  <si>
    <t>IMTCPL Feeder</t>
  </si>
  <si>
    <t>BIRLA Tyre Feeder 132kV</t>
  </si>
  <si>
    <t>ISPAT Feeder 132kV</t>
  </si>
  <si>
    <t>Traction Feeder 132kV</t>
  </si>
  <si>
    <t>Trf1-63MVA 132/33kV</t>
  </si>
  <si>
    <t>Trf2-63MVA 132/33kV</t>
  </si>
  <si>
    <t>Trf3-63MVA 132/33kV</t>
  </si>
  <si>
    <t>Baripada PG Stn. Tertiary</t>
  </si>
  <si>
    <t>Trf1-40MVA 132/33kV</t>
  </si>
  <si>
    <t>Trf2-40MVA 132/33kV</t>
  </si>
  <si>
    <t>Trf3-40MVA 132/33kV</t>
  </si>
  <si>
    <t>Trf1-20MVA 132/33kV</t>
  </si>
  <si>
    <t>Bamnipal(New) Feeder 132kV</t>
  </si>
  <si>
    <t>BC Mohanty fdr 132kV (8MVA 132/11KV Trf)</t>
  </si>
  <si>
    <t>TOMKA Traction Feeder 132kV</t>
  </si>
  <si>
    <t>Dhamra Port Fdr2 132kV (Tr.)</t>
  </si>
  <si>
    <t>Dhamra Port Feeder1 132kV</t>
  </si>
  <si>
    <t>FACOR Feeder 132kV</t>
  </si>
  <si>
    <t>FACOR Power 132kV</t>
  </si>
  <si>
    <t>Trf1-10MVA 132/11kV</t>
  </si>
  <si>
    <t>Trf2-10MVA 132/11kV</t>
  </si>
  <si>
    <t>BRPL Feeder 132kV</t>
  </si>
  <si>
    <t>Trf2-20MVA 132/33KV</t>
  </si>
  <si>
    <t>Badachana Feeder 33kV</t>
  </si>
  <si>
    <t>Trf2-20MVA 132/33kV</t>
  </si>
  <si>
    <t>Trf1-20 MVA 132/33kV</t>
  </si>
  <si>
    <t>Jakhapura Traction Fdr 132kV</t>
  </si>
  <si>
    <t>JFAL Feeder 132kV</t>
  </si>
  <si>
    <t>Mishrilal Feeder 132kV</t>
  </si>
  <si>
    <t>Trf1-40MVA 220/33kV</t>
  </si>
  <si>
    <t>Trf2-40MVA 220/33kV</t>
  </si>
  <si>
    <t>Emami Feeder 220kV</t>
  </si>
  <si>
    <t>Jindal Feeder1 220kV</t>
  </si>
  <si>
    <t>Jindal Feeder2 220kV</t>
  </si>
  <si>
    <t>Maithan Feeder 220kV</t>
  </si>
  <si>
    <t>Rohit Ferrotech 220kV</t>
  </si>
  <si>
    <t>TATA Steel Feeder1 400kV</t>
  </si>
  <si>
    <t>TATA Steel Feeder2 400kV</t>
  </si>
  <si>
    <t>VISA Steel 220kV</t>
  </si>
  <si>
    <t>RAMCO Feeder 132kV</t>
  </si>
  <si>
    <t>Jaganath Steel Feeder 132kV</t>
  </si>
  <si>
    <t>Yazdani Feeder 33kV</t>
  </si>
  <si>
    <t>Trf1-31.5MVA 132/33kV</t>
  </si>
  <si>
    <t>Trf2-31.5MVA 132/33kV</t>
  </si>
  <si>
    <t>Trf3-12.5MVA 132/33kV</t>
  </si>
  <si>
    <t>Bansapani Tr. Feeder 132kV</t>
  </si>
  <si>
    <t>FAP Feeder 132kV</t>
  </si>
  <si>
    <t>JSPL Trf1-50MVA 220/33kV</t>
  </si>
  <si>
    <t>JSPL Trf2-50MVA 220/33kV</t>
  </si>
  <si>
    <t>JSPL Trf3-20MVA 220/33kV</t>
  </si>
  <si>
    <t>TATA STEEL 220kV</t>
  </si>
  <si>
    <t>TATA Steel Long Products ltd 220kV</t>
  </si>
  <si>
    <t>Trf4-20MVA 132/33kV</t>
  </si>
  <si>
    <t>Trf5-20MVA 132/33kV</t>
  </si>
  <si>
    <t>Trf6-40MVA 132/33kV</t>
  </si>
  <si>
    <t>Trf7-15MVA 220/33kV(SMPL)</t>
  </si>
  <si>
    <t>JSW Cement Ltd Fdr 132kV</t>
  </si>
  <si>
    <t>Trf3-20 MVA 132/33kV</t>
  </si>
  <si>
    <t>Trf1-20MVA 220/33kV</t>
  </si>
  <si>
    <t>Trf2-20MVA 220/33kV</t>
  </si>
  <si>
    <t>PGCIL Stn. 33KV Tertiary</t>
  </si>
  <si>
    <t>ESIL Feeder 132kV</t>
  </si>
  <si>
    <t>MSP Feeder 132kV</t>
  </si>
  <si>
    <t>OSISL Feeder 33kV</t>
  </si>
  <si>
    <t>Patnaik Steel 33kV</t>
  </si>
  <si>
    <t>IMAMI Feeder 132kV</t>
  </si>
  <si>
    <t>Stork Feeder 132kV</t>
  </si>
  <si>
    <t>Trf1-12.5 MVA 132/33kV</t>
  </si>
  <si>
    <t>Trf2-12.5 MVA 132/33kV</t>
  </si>
  <si>
    <t>Metered</t>
  </si>
  <si>
    <t>Functional</t>
  </si>
  <si>
    <t>Mixed</t>
  </si>
  <si>
    <t>OPT01511</t>
  </si>
  <si>
    <t>OPT00035</t>
  </si>
  <si>
    <t>OPT00037</t>
  </si>
  <si>
    <t>OPT00864</t>
  </si>
  <si>
    <t>OPT01845</t>
  </si>
  <si>
    <t>OPT00851</t>
  </si>
  <si>
    <t>OPT00732</t>
  </si>
  <si>
    <t>OPT01135</t>
  </si>
  <si>
    <t>OPT01202</t>
  </si>
  <si>
    <t>OPT01264</t>
  </si>
  <si>
    <t>APM03504</t>
  </si>
  <si>
    <t>OPT00973</t>
  </si>
  <si>
    <t>OPT01534</t>
  </si>
  <si>
    <t>OPT00950</t>
  </si>
  <si>
    <t>OPT01293</t>
  </si>
  <si>
    <t>OPT00131</t>
  </si>
  <si>
    <t>OPT00132</t>
  </si>
  <si>
    <t>ER-1452A</t>
  </si>
  <si>
    <t>OPT01713</t>
  </si>
  <si>
    <t>APM03582</t>
  </si>
  <si>
    <t>APM12604</t>
  </si>
  <si>
    <t>OPT00024</t>
  </si>
  <si>
    <t>OPT00027</t>
  </si>
  <si>
    <t>OPT01953</t>
  </si>
  <si>
    <t>OPT01748</t>
  </si>
  <si>
    <t>OPT00765</t>
  </si>
  <si>
    <t>OPT01509</t>
  </si>
  <si>
    <t>OPT02195</t>
  </si>
  <si>
    <t>OPT00019</t>
  </si>
  <si>
    <t>OPT00017</t>
  </si>
  <si>
    <t>OPT01645</t>
  </si>
  <si>
    <t>OPT00719</t>
  </si>
  <si>
    <t>OPT01644</t>
  </si>
  <si>
    <t>OPT01646</t>
  </si>
  <si>
    <t>OPT01643</t>
  </si>
  <si>
    <t>OPT01392</t>
  </si>
  <si>
    <t>OPT01378</t>
  </si>
  <si>
    <t>OPT01841</t>
  </si>
  <si>
    <t>OPT01843</t>
  </si>
  <si>
    <t>APMB2336</t>
  </si>
  <si>
    <t>OPT01518</t>
  </si>
  <si>
    <t>OPT01447</t>
  </si>
  <si>
    <t>OPT02063</t>
  </si>
  <si>
    <t>OPT01857</t>
  </si>
  <si>
    <t>OPT02065</t>
  </si>
  <si>
    <t>OPT02067</t>
  </si>
  <si>
    <t>OPT01786</t>
  </si>
  <si>
    <t>APM02277</t>
  </si>
  <si>
    <t>APM12569</t>
  </si>
  <si>
    <t>APM03763</t>
  </si>
  <si>
    <t>APM02708</t>
  </si>
  <si>
    <t>OPT00976</t>
  </si>
  <si>
    <t>XE575991</t>
  </si>
  <si>
    <t>OPT01613</t>
  </si>
  <si>
    <t>OPT01615</t>
  </si>
  <si>
    <t>B0004474</t>
  </si>
  <si>
    <t>OPT01617</t>
  </si>
  <si>
    <t>ORU01991</t>
  </si>
  <si>
    <t>ORU01996</t>
  </si>
  <si>
    <t>OPT01619</t>
  </si>
  <si>
    <t>ORU47773</t>
  </si>
  <si>
    <t>APM02233</t>
  </si>
  <si>
    <t>OPT01829</t>
  </si>
  <si>
    <t>OPT01869</t>
  </si>
  <si>
    <t>OPT01881</t>
  </si>
  <si>
    <t>APM12570</t>
  </si>
  <si>
    <t>OPT01763</t>
  </si>
  <si>
    <t>OPT01764</t>
  </si>
  <si>
    <t>APM12632</t>
  </si>
  <si>
    <t>OPT01036</t>
  </si>
  <si>
    <t>OPT01862</t>
  </si>
  <si>
    <t>OPT01864</t>
  </si>
  <si>
    <t>OPT01866</t>
  </si>
  <si>
    <t>OPT00103</t>
  </si>
  <si>
    <t>APM03672</t>
  </si>
  <si>
    <t>OPT00668</t>
  </si>
  <si>
    <t>OPT00013</t>
  </si>
  <si>
    <t>OPT00015</t>
  </si>
  <si>
    <t>APM03540</t>
  </si>
  <si>
    <t>OPT00699</t>
  </si>
  <si>
    <t>OPT00788</t>
  </si>
  <si>
    <t>OPT00693</t>
  </si>
  <si>
    <t>OPT00704</t>
  </si>
  <si>
    <t>ORU44174</t>
  </si>
  <si>
    <t>NSC95193</t>
  </si>
  <si>
    <t>APM03741</t>
  </si>
  <si>
    <t>APM03658</t>
  </si>
  <si>
    <t>APM02331</t>
  </si>
  <si>
    <t>OPT01537</t>
  </si>
  <si>
    <t>OPT01539</t>
  </si>
  <si>
    <t>NP7921-A</t>
  </si>
  <si>
    <t>OPT01840</t>
  </si>
  <si>
    <t>ORBR4982</t>
  </si>
  <si>
    <t>OPT01389</t>
  </si>
  <si>
    <t>OPT01087</t>
  </si>
  <si>
    <t>APM12622</t>
  </si>
  <si>
    <t>OPT01395</t>
  </si>
  <si>
    <t>OPT01019</t>
  </si>
  <si>
    <t>OPT01059</t>
  </si>
  <si>
    <t>OPT00146</t>
  </si>
  <si>
    <t>OPT00108</t>
  </si>
  <si>
    <t>OPT00756</t>
  </si>
  <si>
    <t>OPT01704</t>
  </si>
  <si>
    <t>OPT01860</t>
  </si>
  <si>
    <t>OPT01861</t>
  </si>
  <si>
    <t>APM12568</t>
  </si>
  <si>
    <t>OPT01612</t>
  </si>
  <si>
    <t>LT/HT</t>
  </si>
  <si>
    <t>HT</t>
  </si>
  <si>
    <t>BSED</t>
  </si>
  <si>
    <t>BTED</t>
  </si>
  <si>
    <t>BNED</t>
  </si>
  <si>
    <t>BSED/BNED</t>
  </si>
  <si>
    <t>BNED/BSED</t>
  </si>
  <si>
    <t>JED</t>
  </si>
  <si>
    <t>RED</t>
  </si>
  <si>
    <t>KED/JOED</t>
  </si>
  <si>
    <t>CED</t>
  </si>
  <si>
    <t>SED</t>
  </si>
  <si>
    <t>Export to TPCODL</t>
  </si>
  <si>
    <t>OPTCL BST Bill</t>
  </si>
  <si>
    <t>Export to Wesco</t>
  </si>
  <si>
    <t>TPNODL Database</t>
  </si>
  <si>
    <t>FG Billing Source</t>
  </si>
  <si>
    <t>BST Bill OPTCL</t>
  </si>
  <si>
    <t>TPNODL Data Base</t>
  </si>
  <si>
    <t>ORA00030</t>
  </si>
  <si>
    <t>ORA00033</t>
  </si>
  <si>
    <t>TATA FAP Bamnipal Feeder 132kV</t>
  </si>
  <si>
    <t>TRF-20 MVA 220/33kV</t>
  </si>
  <si>
    <t>OPT00620</t>
  </si>
  <si>
    <t>Kutir Jyoti</t>
  </si>
  <si>
    <t>EHT</t>
  </si>
  <si>
    <t>Agriculture</t>
  </si>
  <si>
    <t>OTHERS</t>
  </si>
  <si>
    <t>NINL Feeder 220kV</t>
  </si>
  <si>
    <t>33KV TENSA 33KV FEEDER (WESCO)</t>
  </si>
  <si>
    <t>KARAKHENDRA STATION CONSUMPTION</t>
  </si>
  <si>
    <t>KARAKOLHA FEEDER 132kV</t>
  </si>
  <si>
    <t>ORN00030</t>
  </si>
  <si>
    <t>OPT00824</t>
  </si>
  <si>
    <t>OPT01039</t>
  </si>
  <si>
    <t>OPT00807</t>
  </si>
  <si>
    <t>OPT01400</t>
  </si>
  <si>
    <t>ORU52484</t>
  </si>
  <si>
    <t>OPT01341</t>
  </si>
  <si>
    <t>Kundala Feeder 33kV</t>
  </si>
  <si>
    <t>Trf2-20 MVA 132/33kV</t>
  </si>
  <si>
    <t>OPT02295</t>
  </si>
  <si>
    <t>OPT02334</t>
  </si>
  <si>
    <t>OPT01142</t>
  </si>
  <si>
    <t>OPT02289</t>
  </si>
  <si>
    <t>OPT02291</t>
  </si>
  <si>
    <t>OPT02293</t>
  </si>
  <si>
    <t>OPT02216</t>
  </si>
  <si>
    <t>OPT02217</t>
  </si>
  <si>
    <t>OPT01610</t>
  </si>
  <si>
    <t>100% data Received through EMD file</t>
  </si>
  <si>
    <t>-</t>
  </si>
  <si>
    <t>JAKHAPURA TRACTION SUB-STATION</t>
  </si>
  <si>
    <t>25 MW</t>
  </si>
  <si>
    <t>Railway</t>
  </si>
  <si>
    <t xml:space="preserve">               TPNODL Data base</t>
  </si>
  <si>
    <t>M/S JINDAL STEEL &amp; POWER LTD.</t>
  </si>
  <si>
    <t>60 MW</t>
  </si>
  <si>
    <t>Steel</t>
  </si>
  <si>
    <t>SENIOR DIVISIONAL ELECTRICAL  DIVIS</t>
  </si>
  <si>
    <t>M/S EMAMI CEMENT LTD.</t>
  </si>
  <si>
    <t>11 MW</t>
  </si>
  <si>
    <t>Cement</t>
  </si>
  <si>
    <t>TISCO FERRO ALLOYS PLANT 2005</t>
  </si>
  <si>
    <t>23 MW</t>
  </si>
  <si>
    <t>Ferroy</t>
  </si>
  <si>
    <t>M/S TATA STEEL LTD.</t>
  </si>
  <si>
    <t>16 MW</t>
  </si>
  <si>
    <t>M/S THE RAMCO CEMENTS LTD.</t>
  </si>
  <si>
    <t>DG Set-5MW and 750KW</t>
  </si>
  <si>
    <t>M/S M.S.P SPONGE IRON LTD.</t>
  </si>
  <si>
    <t>20 MW</t>
  </si>
  <si>
    <t>SPONGE IRON</t>
  </si>
  <si>
    <t>M/S JSW CEMENT LTD…</t>
  </si>
  <si>
    <t>12 MW</t>
  </si>
  <si>
    <t>M/S FACOR POWER LIMITED</t>
  </si>
  <si>
    <t>100 MW(they have two CPP but now only one in use)</t>
  </si>
  <si>
    <t>Steel and Power</t>
  </si>
  <si>
    <t>M/S SHRI JAGANNATH STEELS &amp; PWR LTD</t>
  </si>
  <si>
    <t>35 MW</t>
  </si>
  <si>
    <t>steel</t>
  </si>
  <si>
    <t>M/S SREE METALIKS LTD.</t>
  </si>
  <si>
    <t>6 MW</t>
  </si>
  <si>
    <t>Self generate source</t>
  </si>
  <si>
    <t xml:space="preserve"> TPNODL Data base</t>
  </si>
  <si>
    <t>INDIAN OIL CORPN LTD.</t>
  </si>
  <si>
    <t>0.05(Solar Pannels)</t>
  </si>
  <si>
    <t>Oil</t>
  </si>
  <si>
    <t>M/S FALCON MARINE EXPORTS LTD.</t>
  </si>
  <si>
    <t>DG- 3.7MW(No CPP)</t>
  </si>
  <si>
    <t>Sea food export and cold storage</t>
  </si>
  <si>
    <t>RUNGTA MINES LTD, SPNG IRN DIV</t>
  </si>
  <si>
    <t>40 MW</t>
  </si>
  <si>
    <t>Iron Ore</t>
  </si>
  <si>
    <t>M/S PRO MINERALS PVT. LTD.</t>
  </si>
  <si>
    <t>DG Set-120 KW*8
planning to set up in near future</t>
  </si>
  <si>
    <t>M/S MONTECARLO LIMITED</t>
  </si>
  <si>
    <t>They have around 20 DG sets(120KW each) for various purpose</t>
  </si>
  <si>
    <t>Construction</t>
  </si>
  <si>
    <t>M/S SARDA MINES (PVT) LTD.</t>
  </si>
  <si>
    <t>2.5 MW</t>
  </si>
  <si>
    <t>MINES</t>
  </si>
  <si>
    <t>JINDAL STAINLESS LTD.</t>
  </si>
  <si>
    <t>2*125MW +
5MW</t>
  </si>
  <si>
    <t>Stainless Steel</t>
  </si>
  <si>
    <t>KALINGA IRON WORKS COLONY</t>
  </si>
  <si>
    <t>Iron</t>
  </si>
  <si>
    <t>M/S GREWAL ASSOCIATES (P) LTD.</t>
  </si>
  <si>
    <t>2 MW</t>
  </si>
  <si>
    <t>EHT Consumer-38</t>
  </si>
  <si>
    <t xml:space="preserve"> Bhadrak RE SDO</t>
  </si>
  <si>
    <t>Anandpur SDO</t>
  </si>
  <si>
    <t>Joda SDO</t>
  </si>
  <si>
    <t>Nilagiri SDO</t>
  </si>
  <si>
    <t>Balaosre -II SDO</t>
  </si>
  <si>
    <t>Kuliana SDO</t>
  </si>
  <si>
    <t>Barbil SDO</t>
  </si>
  <si>
    <t>Baripada SDO</t>
  </si>
  <si>
    <t>Basta SDO</t>
  </si>
  <si>
    <t>Duburi SDO</t>
  </si>
  <si>
    <t>Betanati SDO</t>
  </si>
  <si>
    <t>Dhamra SDO</t>
  </si>
  <si>
    <t>Bhadrak No. I SDO</t>
  </si>
  <si>
    <t>Bhograi SDO</t>
  </si>
  <si>
    <t>Tihidi SDO</t>
  </si>
  <si>
    <t>Dharmshala SDO</t>
  </si>
  <si>
    <t>TPCODL</t>
  </si>
  <si>
    <t>Ghatagaon SDO</t>
  </si>
  <si>
    <t>Keonjhar -II SDO</t>
  </si>
  <si>
    <t>Jajpur Road SDO</t>
  </si>
  <si>
    <t>Jajpur Town SDO</t>
  </si>
  <si>
    <t>Jaleswar SDO</t>
  </si>
  <si>
    <t>karanjia SDO</t>
  </si>
  <si>
    <t>Keonjhar -I SDO</t>
  </si>
  <si>
    <t>Rairangpur SDO</t>
  </si>
  <si>
    <t>RE-I SDO</t>
  </si>
  <si>
    <t>Soro SDO</t>
  </si>
  <si>
    <t xml:space="preserve">KED </t>
  </si>
  <si>
    <t>Udala SDO</t>
  </si>
  <si>
    <t>Rural</t>
  </si>
  <si>
    <t>MADHUBAN</t>
  </si>
  <si>
    <t>Ambika</t>
  </si>
  <si>
    <t>Urban</t>
  </si>
  <si>
    <t>Bhanjpur</t>
  </si>
  <si>
    <t>CITY</t>
  </si>
  <si>
    <t>SUPPLY S/D-II BALASORE</t>
  </si>
  <si>
    <t>MAINDA</t>
  </si>
  <si>
    <t>MANGALPUR</t>
  </si>
  <si>
    <t>NO-2</t>
  </si>
  <si>
    <t>KUJHALA</t>
  </si>
  <si>
    <t>CHANDABALI</t>
  </si>
  <si>
    <t>BARAPADA</t>
  </si>
  <si>
    <t>JASHIPUR</t>
  </si>
  <si>
    <t>ASURALI</t>
  </si>
  <si>
    <t>SATABHAUNI</t>
  </si>
  <si>
    <t>TENTULIDIHI</t>
  </si>
  <si>
    <t>GHANTESWAR</t>
  </si>
  <si>
    <t>CHUNINDA</t>
  </si>
  <si>
    <t>BAZAR</t>
  </si>
  <si>
    <t>BAHUDARADA</t>
  </si>
  <si>
    <t>BANCHO</t>
  </si>
  <si>
    <t>BHAGANAI</t>
  </si>
  <si>
    <t>FAKIRPUR</t>
  </si>
  <si>
    <t>BANEIKALA</t>
  </si>
  <si>
    <t>KHIREITANGIRI(TUR)</t>
  </si>
  <si>
    <t>PATNA</t>
  </si>
  <si>
    <t>SUAKATI TOWN</t>
  </si>
  <si>
    <t>CHHENAPADI (ODSSP)</t>
  </si>
  <si>
    <t>SAINKUL (ODSSP)</t>
  </si>
  <si>
    <t>ANANDPUR</t>
  </si>
  <si>
    <t>JODA(HIRAKUD COLONY) (ODSSP)</t>
  </si>
  <si>
    <t>SUNDARA (BARBIL)</t>
  </si>
  <si>
    <t>CHAMPUA</t>
  </si>
  <si>
    <t>TURMUNGA</t>
  </si>
  <si>
    <t>PATANA</t>
  </si>
  <si>
    <t>SUAKATI (ODSSP)</t>
  </si>
  <si>
    <t>BIDYADHARPUR</t>
  </si>
  <si>
    <t>GHATAGAON</t>
  </si>
  <si>
    <t>JODA</t>
  </si>
  <si>
    <t>BARBIL</t>
  </si>
  <si>
    <t>NO. II KEONJHAR</t>
  </si>
  <si>
    <t xml:space="preserve">EHT Industrial </t>
  </si>
  <si>
    <t>Total Input Energy (Mus)</t>
  </si>
  <si>
    <t>Total Billed Energy (Mus)</t>
  </si>
  <si>
    <t>Period From July'22 to Sept'22</t>
  </si>
  <si>
    <t>July'22 to Sept'22</t>
  </si>
  <si>
    <t>GOURPUR</t>
  </si>
  <si>
    <t>REMUNA</t>
  </si>
  <si>
    <t>NUAPADHI</t>
  </si>
  <si>
    <t>AJODHYA</t>
  </si>
  <si>
    <t>KANSA</t>
  </si>
  <si>
    <t>BERHAMPUR</t>
  </si>
  <si>
    <t>GUHIRA</t>
  </si>
  <si>
    <t>SAJNAGARH</t>
  </si>
  <si>
    <t>HATIAGAND</t>
  </si>
  <si>
    <t>DURGADEVI/DHARAGANJ</t>
  </si>
  <si>
    <t>PADAMPUR</t>
  </si>
  <si>
    <t>FULADI</t>
  </si>
  <si>
    <t>JANKHARAI(Balisuan)</t>
  </si>
  <si>
    <t>BARDHANPUR</t>
  </si>
  <si>
    <t>BHIMPUR</t>
  </si>
  <si>
    <t>HALADIPADA</t>
  </si>
  <si>
    <t>KASIPADA</t>
  </si>
  <si>
    <t>BAHABALPUR</t>
  </si>
  <si>
    <t>NO-I</t>
  </si>
  <si>
    <t>NO-II</t>
  </si>
  <si>
    <t>SRIRAMPUR</t>
  </si>
  <si>
    <t>SRIJANG</t>
  </si>
  <si>
    <t>TUNDRA</t>
  </si>
  <si>
    <t>MAHARAJPUR</t>
  </si>
  <si>
    <t>KULIGAON</t>
  </si>
  <si>
    <t>ALUPUR</t>
  </si>
  <si>
    <t>BALASORE 1</t>
  </si>
  <si>
    <t>(REMUNA)BIDYADHARPUR</t>
  </si>
  <si>
    <t>BERAHAMPUR</t>
  </si>
  <si>
    <t>BHALKASUNI</t>
  </si>
  <si>
    <t xml:space="preserve">DURGADEVI </t>
  </si>
  <si>
    <t>ODANGI</t>
  </si>
  <si>
    <t>RASALPUR</t>
  </si>
  <si>
    <t>RUPSA</t>
  </si>
  <si>
    <t>SOMNATHPUR(NOCCI)</t>
  </si>
  <si>
    <t>SRIJANGA</t>
  </si>
  <si>
    <t>Jharpokhria</t>
  </si>
  <si>
    <t>Baisinga</t>
  </si>
  <si>
    <t>Bangriposi</t>
  </si>
  <si>
    <t>Kochilakhunta</t>
  </si>
  <si>
    <t>Rangamatia</t>
  </si>
  <si>
    <t>Betonti</t>
  </si>
  <si>
    <t>Circuit House</t>
  </si>
  <si>
    <t>Takatpur</t>
  </si>
  <si>
    <t>Rasgovindpur</t>
  </si>
  <si>
    <t>Thakurmunda</t>
  </si>
  <si>
    <t>Lalbazar</t>
  </si>
  <si>
    <t>Samakuntha</t>
  </si>
  <si>
    <t>Chancha</t>
  </si>
  <si>
    <t>Thakumunda</t>
  </si>
  <si>
    <t>DOBAL</t>
  </si>
  <si>
    <t>MANJURIROAD NEW</t>
  </si>
  <si>
    <t>BODAK</t>
  </si>
  <si>
    <t>ARNAPAL</t>
  </si>
  <si>
    <t>BANDATI</t>
  </si>
  <si>
    <t>BARANGA</t>
  </si>
  <si>
    <t>MATTO RURAL</t>
  </si>
  <si>
    <t>KHANGARA</t>
  </si>
  <si>
    <t>MATTO TOWN</t>
  </si>
  <si>
    <t>MAUSUDHA</t>
  </si>
  <si>
    <t>KULANA</t>
  </si>
  <si>
    <t>BHAGABANPUR</t>
  </si>
  <si>
    <t>HARISHAKARPUR</t>
  </si>
  <si>
    <t>NUNDOR</t>
  </si>
  <si>
    <t>DHAMNAGAR</t>
  </si>
  <si>
    <t>BANDHATIA</t>
  </si>
  <si>
    <t>BILANA</t>
  </si>
  <si>
    <t>NARENDRAPUR</t>
  </si>
  <si>
    <t>DHAMNAGAR (IPDS)</t>
  </si>
  <si>
    <t>MANJURI ROAD (ODSSP)</t>
  </si>
  <si>
    <t>BILANA (ODSSP)</t>
  </si>
  <si>
    <t>RAHAPITA (ODSSP)</t>
  </si>
  <si>
    <t>KUNDIBAG (ODSSP)</t>
  </si>
  <si>
    <t>MATTO (ODSSP)</t>
  </si>
  <si>
    <t>RANIPOKHARI (ODSSP)</t>
  </si>
  <si>
    <t>GADI(ODSSP)</t>
  </si>
  <si>
    <t>DHABALGIRI</t>
  </si>
  <si>
    <t>KANHEIPUR</t>
  </si>
  <si>
    <t>MANPUR</t>
  </si>
  <si>
    <t>ANDHARI</t>
  </si>
  <si>
    <t>KAPILA</t>
  </si>
  <si>
    <t>NARIGAON</t>
  </si>
  <si>
    <t>DIPANCHAL</t>
  </si>
  <si>
    <t>KOTAPUR</t>
  </si>
  <si>
    <t>CHANDIMANDIR</t>
  </si>
  <si>
    <t>GHATAGAON (ODSSP)</t>
  </si>
  <si>
    <t>BHADRASAHI (ODSSP)</t>
  </si>
  <si>
    <t>JHUMPURA</t>
  </si>
  <si>
    <t>KEONJHAR (GAMBARIA)</t>
  </si>
  <si>
    <t>GHATAGAON MARKET</t>
  </si>
  <si>
    <t>BHADRASAHI TOWN</t>
  </si>
  <si>
    <t>BOLANI-2</t>
  </si>
  <si>
    <t>EXPRESS</t>
  </si>
  <si>
    <t>KJR TOWN-1</t>
  </si>
  <si>
    <t>KJR TOWN-2</t>
  </si>
  <si>
    <t>NO. I KEONJHAR</t>
  </si>
  <si>
    <t>RE S/D-I BALASORE</t>
  </si>
  <si>
    <t>NILGIRI S/D</t>
  </si>
  <si>
    <t>RE S/D-II BALASORE</t>
  </si>
  <si>
    <t>Period From July _2022 To Sept_2022</t>
  </si>
  <si>
    <t>SDO KULIANA</t>
  </si>
  <si>
    <t>SDO BETANOTI</t>
  </si>
  <si>
    <t>SDO BARIPADA</t>
  </si>
  <si>
    <t>SDO RURAL</t>
  </si>
  <si>
    <t>SDO KARANJIA</t>
  </si>
  <si>
    <t>DHAMANAGAR S/D</t>
  </si>
  <si>
    <t>TIHIDI S/D</t>
  </si>
  <si>
    <t>ASURALI S/D</t>
  </si>
  <si>
    <t>RE- S/D BHADRAK</t>
  </si>
  <si>
    <t>NO. II S/D</t>
  </si>
  <si>
    <t>432421103</t>
  </si>
  <si>
    <t>432421101</t>
  </si>
  <si>
    <t>432421102</t>
  </si>
  <si>
    <t>432433102</t>
  </si>
  <si>
    <t>432433103</t>
  </si>
  <si>
    <t>432434201</t>
  </si>
  <si>
    <t>432434202</t>
  </si>
  <si>
    <t>432434601</t>
  </si>
  <si>
    <t>432422302</t>
  </si>
  <si>
    <t>432422303</t>
  </si>
  <si>
    <t>432414102</t>
  </si>
  <si>
    <t>432414101</t>
  </si>
  <si>
    <t>432413201</t>
  </si>
  <si>
    <t>432412303</t>
  </si>
  <si>
    <t>432412302</t>
  </si>
  <si>
    <t>432423402</t>
  </si>
  <si>
    <t>432423401</t>
  </si>
  <si>
    <t>432423404</t>
  </si>
  <si>
    <t>432421501</t>
  </si>
  <si>
    <t>432421502</t>
  </si>
  <si>
    <t>432411502</t>
  </si>
  <si>
    <t>432411501</t>
  </si>
  <si>
    <t>432411503</t>
  </si>
  <si>
    <t>432411505</t>
  </si>
  <si>
    <t>432411504</t>
  </si>
  <si>
    <t>432121105</t>
  </si>
  <si>
    <t>461241201</t>
  </si>
  <si>
    <t>461512402</t>
  </si>
  <si>
    <t>461532403</t>
  </si>
  <si>
    <t>CHORDA</t>
  </si>
  <si>
    <t>MANPUR (ODSSP)</t>
  </si>
  <si>
    <t>RAGADI</t>
  </si>
  <si>
    <t>JAJPUR TOWN</t>
  </si>
  <si>
    <t>MANSARA</t>
  </si>
  <si>
    <t>BOULANGA</t>
  </si>
  <si>
    <t>COLLEGE CHHAKA</t>
  </si>
  <si>
    <t>CHHANCHA</t>
  </si>
  <si>
    <t>MATHASAHI</t>
  </si>
  <si>
    <t>SUJANPUR</t>
  </si>
  <si>
    <t>NARSINGHPUR</t>
  </si>
  <si>
    <t>ARUHA</t>
  </si>
  <si>
    <t>JAJPUR ROAD</t>
  </si>
  <si>
    <t>BINJHARPUR</t>
  </si>
  <si>
    <t>DASRATHPUR</t>
  </si>
  <si>
    <t>SORO S/D</t>
  </si>
  <si>
    <t>KUAKHIA</t>
  </si>
  <si>
    <t>BARI</t>
  </si>
  <si>
    <t>DHARMASALA</t>
  </si>
  <si>
    <t>OP02361</t>
  </si>
  <si>
    <r>
      <rPr>
        <sz val="10"/>
        <rFont val="Arial"/>
        <family val="2"/>
      </rPr>
      <t>Trf2-37.5MVA 132/11kV</t>
    </r>
  </si>
  <si>
    <t>ORA00084</t>
  </si>
  <si>
    <t>11 kV Feeder</t>
  </si>
  <si>
    <t>1st July'2022 to 30th Sept'2022</t>
  </si>
  <si>
    <t>Period From Jul'2022 to Sept'2022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</si>
</sst>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4" x14ac:knownFonts="1">
    <font>
      <sz val="11"/>
      <color theme="1"/>
      <name val="Calibri"/>
      <family val="2"/>
      <scheme val="minor"/>
    </font>
    <font>
      <sz val="10"/>
      <color indexed="8"/>
      <name val="Arial"/>
      <family val="2"/>
    </font>
    <font>
      <sz val="10"/>
      <name val="Calibri"/>
      <family val="2"/>
    </font>
    <font>
      <sz val="8"/>
      <name val="Calibri"/>
      <family val="2"/>
    </font>
    <font>
      <b/>
      <sz val="12"/>
      <name val="Calibri"/>
      <family val="2"/>
    </font>
    <font>
      <sz val="12"/>
      <name val="Calibri"/>
      <family val="2"/>
    </font>
    <font>
      <sz val="10"/>
      <name val="Times New Roman"/>
      <family val="1"/>
    </font>
    <font>
      <b/>
      <sz val="10"/>
      <name val="Times New Roman"/>
      <family val="1"/>
    </font>
    <font>
      <b/>
      <sz val="13"/>
      <name val="Palatino Linotype"/>
      <family val="1"/>
    </font>
    <font>
      <b/>
      <sz val="10"/>
      <name val="Calibri"/>
      <family val="2"/>
    </font>
    <font>
      <sz val="11"/>
      <name val="Arial"/>
      <family val="2"/>
    </font>
    <font>
      <sz val="11"/>
      <name val="Century Gothic"/>
      <family val="2"/>
    </font>
    <font>
      <sz val="11"/>
      <color theme="1"/>
      <name val="Calibri"/>
      <family val="2"/>
      <scheme val="minor"/>
    </font>
    <font>
      <u/>
      <sz val="11"/>
      <color theme="10"/>
      <name val="Calibri"/>
      <family val="2"/>
    </font>
    <font>
      <b/>
      <sz val="11"/>
      <color theme="1"/>
      <name val="Calibri"/>
      <family val="2"/>
      <scheme val="minor"/>
    </font>
    <font>
      <sz val="11"/>
      <color theme="1"/>
      <name val="Cambria"/>
      <family val="1"/>
      <scheme val="major"/>
    </font>
    <font>
      <sz val="13"/>
      <color theme="1"/>
      <name val="Palatino Linotype"/>
      <family val="1"/>
    </font>
    <font>
      <b/>
      <sz val="13"/>
      <color theme="1"/>
      <name val="Palatino Linotype"/>
      <family val="1"/>
    </font>
    <font>
      <b/>
      <sz val="10"/>
      <color rgb="FF000000"/>
      <name val="Cambria"/>
      <family val="1"/>
      <scheme val="major"/>
    </font>
    <font>
      <b/>
      <sz val="11"/>
      <color theme="1"/>
      <name val="Cambria"/>
      <family val="1"/>
      <scheme val="major"/>
    </font>
    <font>
      <b/>
      <sz val="11"/>
      <color rgb="FF000000"/>
      <name val="Cambria"/>
      <family val="1"/>
      <scheme val="major"/>
    </font>
    <font>
      <sz val="11"/>
      <color theme="1"/>
      <name val="Arial"/>
      <family val="2"/>
    </font>
    <font>
      <b/>
      <sz val="11"/>
      <color rgb="FF000000"/>
      <name val="Arial"/>
      <family val="2"/>
    </font>
    <font>
      <sz val="11"/>
      <color rgb="FF000000"/>
      <name val="Arial"/>
      <family val="2"/>
    </font>
    <font>
      <sz val="11"/>
      <color theme="1"/>
      <name val="Century Gothic"/>
      <family val="2"/>
    </font>
    <font>
      <sz val="12"/>
      <color theme="1"/>
      <name val="Calibri"/>
      <family val="2"/>
      <scheme val="minor"/>
    </font>
    <font>
      <b/>
      <sz val="12"/>
      <color theme="1"/>
      <name val="Calibri"/>
      <family val="2"/>
      <scheme val="minor"/>
    </font>
    <font>
      <b/>
      <sz val="12"/>
      <color indexed="8"/>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1"/>
      <name val="Calibri"/>
      <family val="2"/>
      <scheme val="minor"/>
    </font>
    <font>
      <b/>
      <sz val="11"/>
      <name val="Calibri"/>
      <family val="2"/>
      <scheme val="minor"/>
    </font>
    <font>
      <b/>
      <sz val="10"/>
      <name val="Cambria"/>
      <family val="1"/>
      <scheme val="major"/>
    </font>
    <font>
      <b/>
      <sz val="11"/>
      <name val="Cambria"/>
      <family val="1"/>
      <scheme val="major"/>
    </font>
    <font>
      <sz val="11"/>
      <name val="Cambria"/>
      <family val="1"/>
      <scheme val="major"/>
    </font>
    <font>
      <b/>
      <sz val="20"/>
      <color theme="1"/>
      <name val="Palatino Linotype"/>
      <family val="1"/>
    </font>
    <font>
      <b/>
      <sz val="16"/>
      <name val="Calibri"/>
      <family val="2"/>
      <scheme val="minor"/>
    </font>
    <font>
      <b/>
      <sz val="16"/>
      <color theme="1"/>
      <name val="Calibri"/>
      <family val="2"/>
      <scheme val="minor"/>
    </font>
    <font>
      <b/>
      <sz val="14"/>
      <name val="Calibri"/>
      <family val="2"/>
      <scheme val="minor"/>
    </font>
    <font>
      <b/>
      <sz val="12"/>
      <name val="Calibri"/>
      <family val="2"/>
      <scheme val="minor"/>
    </font>
    <font>
      <b/>
      <sz val="20"/>
      <name val="Calibri"/>
      <family val="2"/>
      <scheme val="minor"/>
    </font>
    <font>
      <sz val="10"/>
      <name val="Arial"/>
      <family val="2"/>
    </font>
    <font>
      <sz val="10"/>
      <color rgb="FF000000"/>
      <name val="Tahoma"/>
      <family val="2"/>
    </font>
  </fonts>
  <fills count="22">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94B3D6"/>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CE9D9"/>
      </patternFill>
    </fill>
    <fill>
      <patternFill patternType="solid">
        <fgColor rgb="FFE3DFEB"/>
      </patternFill>
    </fill>
    <fill>
      <patternFill patternType="solid">
        <fgColor theme="4" tint="0.59999389629810485"/>
        <bgColor indexed="64"/>
      </patternFill>
    </fill>
    <fill>
      <patternFill patternType="solid">
        <fgColor theme="7"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1" fillId="0" borderId="0"/>
    <xf numFmtId="9" fontId="12" fillId="0" borderId="0" applyFont="0" applyFill="0" applyBorder="0" applyAlignment="0" applyProtection="0"/>
  </cellStyleXfs>
  <cellXfs count="445">
    <xf numFmtId="0" fontId="0" fillId="0" borderId="0" xfId="0"/>
    <xf numFmtId="0" fontId="15" fillId="0" borderId="0" xfId="0" applyFont="1" applyAlignment="1" applyProtection="1">
      <alignment horizontal="center"/>
    </xf>
    <xf numFmtId="0" fontId="15" fillId="0" borderId="0" xfId="0" applyFont="1" applyAlignment="1" applyProtection="1"/>
    <xf numFmtId="0" fontId="15" fillId="0" borderId="0" xfId="0" applyFont="1" applyAlignment="1" applyProtection="1">
      <alignment horizontal="center" vertical="center"/>
    </xf>
    <xf numFmtId="0" fontId="15" fillId="0" borderId="0" xfId="0" applyFont="1" applyAlignment="1" applyProtection="1">
      <alignment wrapText="1"/>
    </xf>
    <xf numFmtId="0" fontId="15" fillId="0" borderId="0" xfId="0" applyFont="1" applyProtection="1"/>
    <xf numFmtId="0" fontId="16" fillId="0" borderId="1" xfId="0" applyFont="1" applyBorder="1" applyAlignment="1" applyProtection="1">
      <alignment vertical="center" wrapText="1"/>
      <protection locked="0"/>
    </xf>
    <xf numFmtId="0" fontId="0" fillId="0" borderId="0" xfId="0" applyProtection="1">
      <protection locked="0"/>
    </xf>
    <xf numFmtId="0" fontId="0" fillId="0" borderId="0" xfId="0" applyProtection="1"/>
    <xf numFmtId="0" fontId="0" fillId="0" borderId="0" xfId="0" applyAlignment="1" applyProtection="1">
      <alignment horizontal="center" vertical="center" wrapText="1"/>
    </xf>
    <xf numFmtId="2" fontId="5" fillId="0" borderId="1" xfId="2" applyNumberFormat="1" applyFont="1" applyFill="1" applyBorder="1" applyAlignment="1" applyProtection="1">
      <alignment horizontal="center" vertical="center" wrapText="1"/>
      <protection locked="0"/>
    </xf>
    <xf numFmtId="0" fontId="2" fillId="2" borderId="1" xfId="2" applyFont="1" applyFill="1" applyBorder="1" applyAlignment="1" applyProtection="1">
      <alignment horizontal="center" vertical="center" wrapText="1"/>
      <protection locked="0"/>
    </xf>
    <xf numFmtId="0" fontId="2" fillId="3" borderId="1" xfId="2" applyFont="1" applyFill="1" applyBorder="1" applyAlignment="1" applyProtection="1">
      <alignment horizontal="center" vertical="center" wrapText="1"/>
      <protection locked="0"/>
    </xf>
    <xf numFmtId="0" fontId="3" fillId="4" borderId="1" xfId="2" applyFont="1" applyFill="1" applyBorder="1" applyAlignment="1" applyProtection="1">
      <alignment horizontal="left" vertical="center" wrapText="1"/>
      <protection locked="0"/>
    </xf>
    <xf numFmtId="9" fontId="12" fillId="5" borderId="2" xfId="3" applyFont="1" applyFill="1" applyBorder="1" applyAlignment="1" applyProtection="1">
      <alignment horizontal="center" vertical="center"/>
    </xf>
    <xf numFmtId="0" fontId="14" fillId="5" borderId="3" xfId="0" applyFont="1" applyFill="1" applyBorder="1" applyAlignment="1" applyProtection="1">
      <alignment horizontal="center"/>
    </xf>
    <xf numFmtId="0" fontId="14" fillId="5" borderId="3" xfId="0" applyFont="1" applyFill="1" applyBorder="1" applyAlignment="1" applyProtection="1">
      <alignment horizontal="center" vertical="center"/>
    </xf>
    <xf numFmtId="9" fontId="14" fillId="5" borderId="3" xfId="0" applyNumberFormat="1" applyFont="1" applyFill="1" applyBorder="1" applyAlignment="1" applyProtection="1">
      <alignment horizontal="center" vertical="center"/>
    </xf>
    <xf numFmtId="9" fontId="14" fillId="5" borderId="4" xfId="0" applyNumberFormat="1" applyFont="1" applyFill="1" applyBorder="1" applyAlignment="1" applyProtection="1">
      <alignment horizontal="center"/>
    </xf>
    <xf numFmtId="9" fontId="14" fillId="5" borderId="4" xfId="3" applyFont="1" applyFill="1" applyBorder="1" applyAlignment="1" applyProtection="1">
      <alignment horizontal="center" vertical="center"/>
    </xf>
    <xf numFmtId="0" fontId="0" fillId="5" borderId="0" xfId="0" applyFill="1" applyProtection="1"/>
    <xf numFmtId="0" fontId="14" fillId="5" borderId="5" xfId="0" applyFont="1" applyFill="1" applyBorder="1" applyAlignment="1" applyProtection="1">
      <alignment horizontal="center" vertical="center"/>
    </xf>
    <xf numFmtId="0" fontId="3" fillId="6" borderId="1" xfId="2" applyFont="1" applyFill="1" applyBorder="1" applyAlignment="1" applyProtection="1">
      <alignment horizontal="left" vertical="center" wrapText="1"/>
      <protection locked="0"/>
    </xf>
    <xf numFmtId="0" fontId="16" fillId="0" borderId="0" xfId="0" applyFont="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0" fillId="0" borderId="6" xfId="0" applyBorder="1" applyAlignment="1" applyProtection="1">
      <alignment horizontal="left" vertical="center"/>
    </xf>
    <xf numFmtId="0" fontId="0" fillId="5" borderId="7" xfId="0" applyFill="1" applyBorder="1" applyAlignment="1" applyProtection="1">
      <alignment horizontal="center" vertical="center"/>
    </xf>
    <xf numFmtId="0" fontId="0" fillId="0" borderId="0" xfId="0" applyBorder="1" applyProtection="1"/>
    <xf numFmtId="0" fontId="17" fillId="2" borderId="1" xfId="0" applyFont="1" applyFill="1" applyBorder="1" applyAlignment="1" applyProtection="1">
      <alignment vertical="center" wrapText="1"/>
    </xf>
    <xf numFmtId="0" fontId="17" fillId="2"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6" fillId="2" borderId="1" xfId="0" applyFont="1" applyFill="1" applyBorder="1" applyAlignment="1" applyProtection="1">
      <alignment vertical="center" wrapText="1"/>
    </xf>
    <xf numFmtId="0" fontId="18" fillId="0" borderId="0" xfId="0" applyFont="1" applyAlignment="1" applyProtection="1">
      <alignment horizontal="left" vertical="center"/>
      <protection locked="0"/>
    </xf>
    <xf numFmtId="0" fontId="15" fillId="0" borderId="0" xfId="0" applyFont="1" applyAlignment="1" applyProtection="1">
      <alignment horizontal="center"/>
      <protection locked="0"/>
    </xf>
    <xf numFmtId="0" fontId="15" fillId="0" borderId="0" xfId="0" applyFont="1" applyAlignment="1" applyProtection="1">
      <protection locked="0"/>
    </xf>
    <xf numFmtId="0" fontId="15" fillId="0" borderId="0" xfId="0" applyFont="1" applyAlignment="1" applyProtection="1">
      <alignment horizontal="center" vertical="center"/>
      <protection locked="0"/>
    </xf>
    <xf numFmtId="0" fontId="15" fillId="0" borderId="0" xfId="0" applyFont="1" applyProtection="1">
      <protection locked="0"/>
    </xf>
    <xf numFmtId="0" fontId="15" fillId="0" borderId="0" xfId="0" applyFont="1" applyAlignment="1" applyProtection="1">
      <alignment wrapText="1"/>
      <protection locked="0"/>
    </xf>
    <xf numFmtId="0" fontId="18" fillId="0" borderId="0" xfId="0" applyFont="1" applyAlignment="1" applyProtection="1">
      <alignment horizontal="left" vertical="center" wrapText="1"/>
      <protection locked="0"/>
    </xf>
    <xf numFmtId="0" fontId="19" fillId="0" borderId="0" xfId="0" applyFont="1" applyAlignment="1" applyProtection="1">
      <protection locked="0"/>
    </xf>
    <xf numFmtId="0" fontId="19" fillId="0" borderId="0" xfId="0" applyFont="1" applyProtection="1">
      <protection locked="0"/>
    </xf>
    <xf numFmtId="0" fontId="19" fillId="0" borderId="0" xfId="0" applyFont="1" applyAlignment="1" applyProtection="1">
      <alignment wrapText="1"/>
      <protection locked="0"/>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21" fillId="0" borderId="0" xfId="0" applyFont="1"/>
    <xf numFmtId="0" fontId="22" fillId="8"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justify" vertical="center" wrapText="1"/>
    </xf>
    <xf numFmtId="0" fontId="23" fillId="0" borderId="1" xfId="0" applyFont="1" applyBorder="1" applyAlignment="1">
      <alignment horizontal="left" vertical="center"/>
    </xf>
    <xf numFmtId="2" fontId="23" fillId="0" borderId="1" xfId="0" applyNumberFormat="1" applyFont="1" applyBorder="1" applyAlignment="1">
      <alignment horizontal="center" vertical="center" wrapText="1"/>
    </xf>
    <xf numFmtId="0" fontId="21" fillId="0" borderId="0" xfId="0" applyFont="1" applyAlignment="1">
      <alignment horizontal="left" vertical="top"/>
    </xf>
    <xf numFmtId="0" fontId="22" fillId="8" borderId="1" xfId="0" applyFont="1" applyFill="1" applyBorder="1" applyAlignment="1">
      <alignment horizontal="left" vertical="top" wrapText="1"/>
    </xf>
    <xf numFmtId="0" fontId="24" fillId="0" borderId="0" xfId="0" applyFont="1" applyAlignment="1">
      <alignment horizontal="center" vertical="center"/>
    </xf>
    <xf numFmtId="0" fontId="18" fillId="0" borderId="0" xfId="0" applyFont="1" applyAlignment="1" applyProtection="1">
      <alignment vertical="center"/>
    </xf>
    <xf numFmtId="0" fontId="24" fillId="0" borderId="0" xfId="0" applyFont="1"/>
    <xf numFmtId="0" fontId="0" fillId="0" borderId="0" xfId="0" applyFill="1" applyProtection="1"/>
    <xf numFmtId="0" fontId="0" fillId="0" borderId="0" xfId="0" applyFill="1" applyAlignment="1" applyProtection="1">
      <alignment horizontal="center" vertical="center" wrapText="1"/>
    </xf>
    <xf numFmtId="0" fontId="23" fillId="0" borderId="1" xfId="0" applyFont="1" applyBorder="1" applyAlignment="1">
      <alignment vertical="center" wrapText="1"/>
    </xf>
    <xf numFmtId="0" fontId="3" fillId="9" borderId="1" xfId="2" applyFont="1" applyFill="1" applyBorder="1" applyAlignment="1" applyProtection="1">
      <alignment horizontal="left" vertical="center" wrapText="1"/>
      <protection locked="0"/>
    </xf>
    <xf numFmtId="9" fontId="12" fillId="5" borderId="1" xfId="3" applyFont="1" applyFill="1" applyBorder="1" applyAlignment="1" applyProtection="1">
      <alignment horizontal="center" vertical="center"/>
    </xf>
    <xf numFmtId="0" fontId="18" fillId="0" borderId="0" xfId="0" applyFont="1" applyAlignment="1" applyProtection="1">
      <alignment horizontal="left" vertical="center"/>
      <protection locked="0"/>
    </xf>
    <xf numFmtId="0" fontId="14" fillId="5" borderId="8" xfId="0" applyFont="1" applyFill="1" applyBorder="1" applyAlignment="1" applyProtection="1">
      <alignment horizontal="center"/>
    </xf>
    <xf numFmtId="0" fontId="0" fillId="5" borderId="1" xfId="0" applyFill="1" applyBorder="1" applyAlignment="1" applyProtection="1">
      <alignment horizontal="left" vertical="center"/>
    </xf>
    <xf numFmtId="0" fontId="14" fillId="5" borderId="4" xfId="3" applyNumberFormat="1" applyFont="1" applyFill="1" applyBorder="1" applyAlignment="1" applyProtection="1">
      <alignment horizontal="center" vertical="center"/>
    </xf>
    <xf numFmtId="0" fontId="22" fillId="0" borderId="1" xfId="0" applyFont="1" applyBorder="1" applyAlignment="1">
      <alignment horizontal="left" vertical="center" wrapText="1"/>
    </xf>
    <xf numFmtId="0" fontId="0" fillId="0" borderId="1" xfId="0" applyBorder="1" applyProtection="1">
      <protection locked="0"/>
    </xf>
    <xf numFmtId="0" fontId="0" fillId="10" borderId="1" xfId="0" applyFill="1" applyBorder="1" applyProtection="1">
      <protection locked="0"/>
    </xf>
    <xf numFmtId="0" fontId="0" fillId="0" borderId="0" xfId="0" applyFill="1" applyBorder="1"/>
    <xf numFmtId="0" fontId="0" fillId="11" borderId="1" xfId="0" applyFill="1" applyBorder="1" applyProtection="1">
      <protection locked="0"/>
    </xf>
    <xf numFmtId="0" fontId="0" fillId="0" borderId="1" xfId="0" applyBorder="1" applyAlignment="1" applyProtection="1">
      <alignment horizontal="center" vertical="top"/>
      <protection locked="0"/>
    </xf>
    <xf numFmtId="2" fontId="5" fillId="0" borderId="9" xfId="2" applyNumberFormat="1"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7" fillId="12" borderId="1" xfId="0" applyFont="1" applyFill="1" applyBorder="1" applyAlignment="1">
      <alignment horizontal="center" vertical="top" wrapText="1"/>
    </xf>
    <xf numFmtId="0" fontId="7" fillId="12" borderId="1" xfId="0" applyFont="1" applyFill="1" applyBorder="1" applyAlignment="1">
      <alignment horizontal="left" vertical="top" wrapText="1"/>
    </xf>
    <xf numFmtId="0" fontId="7" fillId="12" borderId="1" xfId="0" applyFont="1" applyFill="1" applyBorder="1" applyAlignment="1">
      <alignment horizontal="left" vertical="top" wrapText="1" indent="1"/>
    </xf>
    <xf numFmtId="0" fontId="25" fillId="0" borderId="0" xfId="0" applyFont="1"/>
    <xf numFmtId="0" fontId="26" fillId="13" borderId="1" xfId="0" applyFont="1" applyFill="1" applyBorder="1" applyAlignment="1" applyProtection="1">
      <alignment vertical="center" wrapText="1"/>
    </xf>
    <xf numFmtId="0" fontId="27" fillId="14" borderId="1" xfId="2" applyFont="1" applyFill="1" applyBorder="1" applyAlignment="1" applyProtection="1">
      <alignment vertical="center" wrapText="1"/>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left" vertical="top" wrapText="1"/>
    </xf>
    <xf numFmtId="0" fontId="25"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xf>
    <xf numFmtId="0" fontId="29"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top"/>
    </xf>
    <xf numFmtId="0" fontId="29" fillId="0" borderId="1" xfId="0" applyFont="1" applyFill="1" applyBorder="1" applyAlignment="1">
      <alignment horizontal="left" vertical="top"/>
    </xf>
    <xf numFmtId="0" fontId="25" fillId="0" borderId="1" xfId="0" applyFont="1" applyBorder="1" applyAlignment="1">
      <alignment horizontal="center" vertical="center"/>
    </xf>
    <xf numFmtId="0" fontId="21" fillId="0" borderId="0" xfId="0" applyFont="1" applyFill="1"/>
    <xf numFmtId="0" fontId="30" fillId="0" borderId="1" xfId="0" applyFont="1" applyBorder="1" applyAlignment="1" applyProtection="1">
      <alignment horizontal="left" vertical="top" wrapText="1"/>
    </xf>
    <xf numFmtId="0" fontId="26" fillId="0" borderId="1" xfId="0" applyFont="1" applyBorder="1" applyAlignment="1" applyProtection="1">
      <alignment horizontal="left" vertical="top" wrapText="1"/>
    </xf>
    <xf numFmtId="0" fontId="8" fillId="2" borderId="1" xfId="0" applyFont="1" applyFill="1" applyBorder="1" applyAlignment="1" applyProtection="1">
      <alignment vertical="center" wrapText="1"/>
    </xf>
    <xf numFmtId="0" fontId="31" fillId="0" borderId="0" xfId="0" applyFont="1"/>
    <xf numFmtId="0" fontId="32" fillId="13"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center" wrapText="1"/>
      <protection locked="0"/>
    </xf>
    <xf numFmtId="0" fontId="31" fillId="0" borderId="10" xfId="0" applyFont="1" applyBorder="1" applyAlignment="1" applyProtection="1">
      <alignment horizontal="center" vertical="center" wrapText="1"/>
    </xf>
    <xf numFmtId="9" fontId="31" fillId="0" borderId="1" xfId="3" applyFont="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xf>
    <xf numFmtId="2" fontId="31" fillId="5" borderId="1" xfId="0" applyNumberFormat="1" applyFont="1" applyFill="1" applyBorder="1" applyAlignment="1" applyProtection="1">
      <alignment horizontal="center" vertical="center" wrapText="1"/>
    </xf>
    <xf numFmtId="0" fontId="31" fillId="15" borderId="1" xfId="0" applyFont="1" applyFill="1" applyBorder="1" applyAlignment="1" applyProtection="1">
      <alignment horizontal="center"/>
      <protection locked="0"/>
    </xf>
    <xf numFmtId="9" fontId="31" fillId="0" borderId="1" xfId="3" applyFont="1" applyBorder="1" applyAlignment="1" applyProtection="1">
      <alignment horizontal="center"/>
      <protection locked="0"/>
    </xf>
    <xf numFmtId="0" fontId="31" fillId="0" borderId="1" xfId="0" applyFont="1" applyBorder="1" applyAlignment="1" applyProtection="1">
      <alignment horizontal="center"/>
      <protection locked="0"/>
    </xf>
    <xf numFmtId="0" fontId="31" fillId="0" borderId="11" xfId="0" applyFont="1" applyBorder="1" applyAlignment="1" applyProtection="1">
      <alignment horizontal="center"/>
      <protection locked="0"/>
    </xf>
    <xf numFmtId="2" fontId="32" fillId="5" borderId="1" xfId="0" applyNumberFormat="1" applyFont="1" applyFill="1" applyBorder="1" applyAlignment="1" applyProtection="1">
      <alignment horizontal="center" vertical="center"/>
    </xf>
    <xf numFmtId="0" fontId="31" fillId="0" borderId="12" xfId="0" applyFont="1" applyBorder="1" applyAlignment="1" applyProtection="1">
      <alignment horizontal="center" vertical="center"/>
    </xf>
    <xf numFmtId="0" fontId="31" fillId="2" borderId="1"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6" xfId="0" applyFont="1" applyFill="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15" borderId="1" xfId="0" applyFont="1" applyFill="1" applyBorder="1" applyAlignment="1" applyProtection="1">
      <alignment horizontal="center" vertical="center" wrapText="1"/>
    </xf>
    <xf numFmtId="0" fontId="31" fillId="15" borderId="6" xfId="0" applyFont="1" applyFill="1" applyBorder="1" applyAlignment="1" applyProtection="1">
      <alignment horizontal="center" vertical="center" wrapText="1"/>
    </xf>
    <xf numFmtId="0" fontId="31" fillId="5" borderId="11" xfId="0" applyFont="1" applyFill="1" applyBorder="1" applyAlignment="1" applyProtection="1">
      <alignment horizontal="center" vertical="center" wrapText="1"/>
    </xf>
    <xf numFmtId="0" fontId="31" fillId="5" borderId="13" xfId="0" applyFont="1" applyFill="1" applyBorder="1" applyAlignment="1" applyProtection="1">
      <alignment horizontal="center" vertical="center" wrapText="1"/>
    </xf>
    <xf numFmtId="0" fontId="10" fillId="0" borderId="0" xfId="0" applyFont="1"/>
    <xf numFmtId="0" fontId="11" fillId="0" borderId="0" xfId="0" applyFont="1" applyAlignment="1">
      <alignment horizontal="center" vertical="center"/>
    </xf>
    <xf numFmtId="0" fontId="33" fillId="0" borderId="14" xfId="0" applyFont="1" applyBorder="1" applyAlignment="1" applyProtection="1">
      <alignment horizontal="left" vertical="center"/>
    </xf>
    <xf numFmtId="0" fontId="34" fillId="0" borderId="0" xfId="0" applyFont="1" applyBorder="1" applyAlignment="1" applyProtection="1">
      <alignment horizontal="left" vertical="center" wrapText="1"/>
    </xf>
    <xf numFmtId="0" fontId="35" fillId="0" borderId="14" xfId="0" applyFont="1" applyBorder="1" applyAlignment="1" applyProtection="1">
      <alignment horizontal="center"/>
    </xf>
    <xf numFmtId="0" fontId="35" fillId="0" borderId="0" xfId="0" applyFont="1" applyBorder="1" applyAlignment="1" applyProtection="1"/>
    <xf numFmtId="0" fontId="33" fillId="0" borderId="0" xfId="0" applyFont="1" applyBorder="1" applyAlignment="1" applyProtection="1">
      <alignment vertical="center"/>
    </xf>
    <xf numFmtId="0" fontId="33" fillId="0" borderId="0" xfId="0" applyFont="1" applyBorder="1" applyAlignment="1" applyProtection="1">
      <alignment horizontal="left" vertical="center"/>
    </xf>
    <xf numFmtId="0" fontId="33" fillId="0" borderId="14" xfId="0" applyFont="1" applyBorder="1" applyAlignment="1" applyProtection="1">
      <alignment vertical="center"/>
    </xf>
    <xf numFmtId="0" fontId="35" fillId="0" borderId="0" xfId="0" applyFont="1" applyBorder="1" applyAlignment="1" applyProtection="1">
      <alignment horizontal="center" vertical="center"/>
    </xf>
    <xf numFmtId="0" fontId="35" fillId="0" borderId="0" xfId="0" applyFont="1" applyBorder="1" applyProtection="1"/>
    <xf numFmtId="0" fontId="33" fillId="0" borderId="14" xfId="0" applyFont="1" applyBorder="1" applyAlignment="1" applyProtection="1">
      <alignment horizontal="left" vertical="center" wrapText="1"/>
    </xf>
    <xf numFmtId="0" fontId="35" fillId="0" borderId="0" xfId="0" applyFont="1" applyBorder="1" applyAlignment="1" applyProtection="1">
      <alignment wrapText="1"/>
    </xf>
    <xf numFmtId="0" fontId="31" fillId="0" borderId="0" xfId="0" applyFont="1" applyProtection="1">
      <protection locked="0"/>
    </xf>
    <xf numFmtId="0" fontId="31" fillId="0" borderId="0" xfId="0" applyFont="1" applyFill="1" applyBorder="1" applyAlignment="1">
      <alignment horizontal="left" vertical="top"/>
    </xf>
    <xf numFmtId="0" fontId="31" fillId="0" borderId="0" xfId="0" applyFont="1" applyFill="1" applyBorder="1" applyAlignment="1"/>
    <xf numFmtId="0" fontId="31" fillId="0" borderId="0" xfId="0" applyFont="1" applyFill="1" applyBorder="1"/>
    <xf numFmtId="0" fontId="31" fillId="12" borderId="1" xfId="0" applyFont="1" applyFill="1" applyBorder="1" applyAlignment="1">
      <alignment horizontal="left" vertical="top" wrapText="1" indent="1"/>
    </xf>
    <xf numFmtId="0" fontId="31" fillId="0" borderId="1" xfId="0" applyFont="1" applyBorder="1" applyProtection="1">
      <protection locked="0"/>
    </xf>
    <xf numFmtId="0" fontId="31" fillId="9" borderId="1" xfId="0" applyFont="1" applyFill="1" applyBorder="1" applyProtection="1">
      <protection locked="0"/>
    </xf>
    <xf numFmtId="0" fontId="31" fillId="16" borderId="1" xfId="0" applyFont="1" applyFill="1" applyBorder="1" applyProtection="1">
      <protection locked="0"/>
    </xf>
    <xf numFmtId="0" fontId="31" fillId="10" borderId="1" xfId="0" applyFont="1" applyFill="1" applyBorder="1" applyProtection="1">
      <protection locked="0"/>
    </xf>
    <xf numFmtId="0" fontId="31" fillId="0" borderId="1" xfId="0" applyFont="1" applyFill="1" applyBorder="1"/>
    <xf numFmtId="0" fontId="31" fillId="17" borderId="1" xfId="0" applyFont="1" applyFill="1" applyBorder="1" applyProtection="1">
      <protection locked="0"/>
    </xf>
    <xf numFmtId="3" fontId="25" fillId="0" borderId="0" xfId="0" applyNumberFormat="1" applyFont="1" applyAlignment="1">
      <alignment horizontal="center" vertical="center"/>
    </xf>
    <xf numFmtId="3" fontId="25" fillId="7"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10" fontId="12" fillId="5" borderId="12" xfId="3" applyNumberFormat="1" applyFont="1" applyFill="1" applyBorder="1" applyAlignment="1" applyProtection="1">
      <alignment vertical="center"/>
    </xf>
    <xf numFmtId="0" fontId="14" fillId="5" borderId="16" xfId="3" applyNumberFormat="1" applyFont="1" applyFill="1" applyBorder="1" applyAlignment="1" applyProtection="1">
      <alignment horizontal="center" vertical="center"/>
    </xf>
    <xf numFmtId="10" fontId="14" fillId="5" borderId="3" xfId="3" applyNumberFormat="1" applyFont="1" applyFill="1" applyBorder="1" applyAlignment="1" applyProtection="1">
      <alignment vertical="center"/>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32" fillId="13" borderId="17" xfId="0" applyFont="1" applyFill="1" applyBorder="1" applyAlignment="1" applyProtection="1">
      <alignment horizontal="center" vertical="center" wrapText="1"/>
    </xf>
    <xf numFmtId="0" fontId="32" fillId="13" borderId="2" xfId="0" applyFont="1" applyFill="1" applyBorder="1" applyAlignment="1" applyProtection="1">
      <alignment horizontal="center" vertical="center" wrapText="1"/>
    </xf>
    <xf numFmtId="0" fontId="9" fillId="13" borderId="1" xfId="2" applyFont="1" applyFill="1" applyBorder="1" applyAlignment="1" applyProtection="1">
      <alignment horizontal="center" vertical="center" wrapText="1"/>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7" borderId="1" xfId="0" applyFont="1" applyFill="1" applyBorder="1" applyAlignment="1" applyProtection="1">
      <alignment horizontal="center" vertical="center"/>
    </xf>
    <xf numFmtId="0" fontId="14" fillId="17"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14" fillId="5" borderId="18" xfId="0" applyFon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2" xfId="0" applyFill="1" applyBorder="1" applyAlignment="1" applyProtection="1">
      <alignment horizontal="center" vertical="center"/>
    </xf>
    <xf numFmtId="0" fontId="14" fillId="5" borderId="19" xfId="0" applyFont="1" applyFill="1" applyBorder="1" applyAlignment="1" applyProtection="1">
      <alignment horizontal="center"/>
    </xf>
    <xf numFmtId="0" fontId="31" fillId="0" borderId="0" xfId="0" applyFont="1" applyBorder="1" applyAlignment="1" applyProtection="1">
      <alignment horizontal="center" vertical="center"/>
    </xf>
    <xf numFmtId="9" fontId="23" fillId="0" borderId="1" xfId="3" applyFont="1" applyBorder="1" applyAlignment="1">
      <alignment horizontal="center" vertical="center" wrapText="1"/>
    </xf>
    <xf numFmtId="0" fontId="0" fillId="5" borderId="20" xfId="0" applyFill="1" applyBorder="1" applyAlignment="1" applyProtection="1">
      <alignment horizontal="center" vertical="center"/>
    </xf>
    <xf numFmtId="0" fontId="14" fillId="5" borderId="21" xfId="3" applyNumberFormat="1" applyFont="1" applyFill="1" applyBorder="1" applyAlignment="1" applyProtection="1">
      <alignment horizontal="center" vertical="center"/>
    </xf>
    <xf numFmtId="10" fontId="12" fillId="5" borderId="1" xfId="3" applyNumberFormat="1" applyFont="1" applyFill="1" applyBorder="1" applyAlignment="1" applyProtection="1">
      <alignment vertical="center"/>
    </xf>
    <xf numFmtId="10" fontId="14" fillId="5" borderId="1" xfId="3" applyNumberFormat="1" applyFont="1" applyFill="1" applyBorder="1" applyAlignment="1" applyProtection="1">
      <alignment vertical="center"/>
    </xf>
    <xf numFmtId="9" fontId="14" fillId="5" borderId="1" xfId="3" applyFont="1" applyFill="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wrapText="1"/>
    </xf>
    <xf numFmtId="0" fontId="31" fillId="0"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top" wrapText="1"/>
    </xf>
    <xf numFmtId="0" fontId="25" fillId="0" borderId="1" xfId="0" applyFont="1" applyBorder="1" applyAlignment="1" applyProtection="1">
      <alignment vertical="top" wrapText="1"/>
      <protection locked="0"/>
    </xf>
    <xf numFmtId="0" fontId="25" fillId="0" borderId="1" xfId="0" applyFont="1" applyBorder="1" applyProtection="1">
      <protection locked="0"/>
    </xf>
    <xf numFmtId="0" fontId="25" fillId="0" borderId="1" xfId="0" applyFont="1" applyBorder="1" applyAlignment="1" applyProtection="1">
      <alignment horizontal="left" vertical="top" wrapText="1"/>
      <protection locked="0"/>
    </xf>
    <xf numFmtId="3" fontId="25" fillId="0"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xf>
    <xf numFmtId="0" fontId="28" fillId="0" borderId="1" xfId="0" applyFont="1" applyFill="1" applyBorder="1" applyAlignment="1" applyProtection="1">
      <alignment horizontal="left" vertical="top"/>
    </xf>
    <xf numFmtId="0" fontId="25" fillId="0" borderId="1" xfId="0" applyFont="1" applyFill="1" applyBorder="1" applyAlignment="1" applyProtection="1">
      <alignment horizontal="left" vertical="top"/>
    </xf>
    <xf numFmtId="0" fontId="25" fillId="0" borderId="1" xfId="0" applyFont="1" applyBorder="1" applyAlignment="1" applyProtection="1">
      <alignment horizontal="center" vertical="center"/>
    </xf>
    <xf numFmtId="0" fontId="25" fillId="0" borderId="0" xfId="0" applyFont="1" applyProtection="1"/>
    <xf numFmtId="3" fontId="25" fillId="0" borderId="1" xfId="0" applyNumberFormat="1" applyFont="1" applyFill="1" applyBorder="1" applyAlignment="1" applyProtection="1">
      <alignment horizontal="left" vertical="top"/>
    </xf>
    <xf numFmtId="0" fontId="25" fillId="0" borderId="1" xfId="0" applyFont="1" applyFill="1" applyBorder="1" applyAlignment="1" applyProtection="1">
      <alignment horizontal="left" vertical="top"/>
      <protection locked="0"/>
    </xf>
    <xf numFmtId="0" fontId="7" fillId="12" borderId="1" xfId="0" applyFont="1" applyFill="1" applyBorder="1" applyAlignment="1" applyProtection="1">
      <alignment horizontal="left" vertical="top" wrapText="1" indent="1"/>
    </xf>
    <xf numFmtId="0" fontId="31" fillId="0" borderId="1" xfId="0" applyFont="1" applyBorder="1" applyAlignment="1" applyProtection="1">
      <alignment horizontal="center" vertical="center"/>
      <protection locked="0"/>
    </xf>
    <xf numFmtId="0" fontId="31" fillId="0" borderId="22" xfId="0" applyFont="1" applyBorder="1" applyProtection="1"/>
    <xf numFmtId="0" fontId="31" fillId="0" borderId="23" xfId="0" applyFont="1" applyBorder="1" applyProtection="1"/>
    <xf numFmtId="0" fontId="31" fillId="0" borderId="24" xfId="0" applyFont="1" applyBorder="1" applyProtection="1"/>
    <xf numFmtId="0" fontId="31" fillId="0" borderId="14" xfId="0" applyFont="1" applyBorder="1" applyProtection="1"/>
    <xf numFmtId="0" fontId="31" fillId="0" borderId="0" xfId="0" applyFont="1" applyBorder="1" applyProtection="1"/>
    <xf numFmtId="0" fontId="31" fillId="0" borderId="25" xfId="0" applyFont="1" applyBorder="1" applyProtection="1"/>
    <xf numFmtId="0" fontId="31" fillId="0" borderId="0"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0" xfId="0" applyFont="1" applyBorder="1" applyProtection="1"/>
    <xf numFmtId="0" fontId="31" fillId="0" borderId="26" xfId="0" applyFont="1" applyBorder="1" applyProtection="1"/>
    <xf numFmtId="0" fontId="31" fillId="0" borderId="27" xfId="0" applyFont="1" applyBorder="1" applyProtection="1"/>
    <xf numFmtId="0" fontId="31" fillId="0" borderId="28" xfId="0" applyFont="1" applyBorder="1" applyProtection="1"/>
    <xf numFmtId="0" fontId="31" fillId="0" borderId="1" xfId="0" applyFont="1" applyFill="1" applyBorder="1" applyAlignment="1" applyProtection="1">
      <alignment horizontal="left" wrapText="1"/>
      <protection locked="0"/>
    </xf>
    <xf numFmtId="0" fontId="31" fillId="18" borderId="1" xfId="0" applyFont="1" applyFill="1" applyBorder="1" applyAlignment="1" applyProtection="1">
      <alignment horizontal="left" wrapText="1"/>
      <protection locked="0"/>
    </xf>
    <xf numFmtId="0" fontId="31" fillId="19" borderId="1" xfId="0" applyFont="1" applyFill="1" applyBorder="1" applyAlignment="1" applyProtection="1">
      <alignment horizontal="left" wrapText="1"/>
      <protection locked="0"/>
    </xf>
    <xf numFmtId="0" fontId="31" fillId="0" borderId="12" xfId="0" applyFont="1" applyBorder="1" applyAlignment="1" applyProtection="1">
      <alignment horizontal="center" vertical="center"/>
      <protection locked="0"/>
    </xf>
    <xf numFmtId="0" fontId="0" fillId="0" borderId="1" xfId="0" applyBorder="1" applyAlignment="1" applyProtection="1">
      <alignment horizontal="center" vertical="top"/>
    </xf>
    <xf numFmtId="0" fontId="0" fillId="10" borderId="1" xfId="0" applyFill="1" applyBorder="1" applyProtection="1"/>
    <xf numFmtId="0" fontId="0" fillId="10" borderId="15" xfId="0" applyFill="1" applyBorder="1" applyProtection="1"/>
    <xf numFmtId="0" fontId="0" fillId="0" borderId="1" xfId="0" applyBorder="1" applyProtection="1"/>
    <xf numFmtId="0" fontId="14" fillId="13" borderId="29"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24" fillId="0" borderId="0" xfId="0" applyFont="1" applyAlignment="1" applyProtection="1">
      <alignment horizontal="center" vertical="center"/>
      <protection locked="0"/>
    </xf>
    <xf numFmtId="0" fontId="31" fillId="0" borderId="0" xfId="0" applyFont="1" applyFill="1" applyBorder="1" applyAlignment="1" applyProtection="1">
      <alignment horizontal="left" wrapText="1"/>
      <protection locked="0"/>
    </xf>
    <xf numFmtId="0" fontId="16" fillId="0" borderId="1" xfId="0" applyFont="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0" fillId="0" borderId="1" xfId="0" applyBorder="1" applyAlignment="1" applyProtection="1">
      <alignment horizontal="center"/>
      <protection locked="0"/>
    </xf>
    <xf numFmtId="3" fontId="25" fillId="0" borderId="1" xfId="0" applyNumberFormat="1" applyFont="1" applyFill="1" applyBorder="1" applyAlignment="1" applyProtection="1">
      <alignment horizontal="left" vertical="top"/>
      <protection locked="0"/>
    </xf>
    <xf numFmtId="2" fontId="23" fillId="0" borderId="1" xfId="0" applyNumberFormat="1" applyFont="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2" fillId="3" borderId="1" xfId="2" quotePrefix="1" applyFont="1" applyFill="1" applyBorder="1" applyAlignment="1" applyProtection="1">
      <alignment horizontal="center" vertical="center" wrapText="1"/>
      <protection locked="0"/>
    </xf>
    <xf numFmtId="14" fontId="2" fillId="3" borderId="1" xfId="2" applyNumberFormat="1" applyFont="1" applyFill="1" applyBorder="1" applyAlignment="1" applyProtection="1">
      <alignment horizontal="center" vertical="center" wrapText="1"/>
      <protection locked="0"/>
    </xf>
    <xf numFmtId="0" fontId="0" fillId="21"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wrapText="1"/>
      <protection locked="0"/>
    </xf>
    <xf numFmtId="10" fontId="31" fillId="16" borderId="1" xfId="0" applyNumberFormat="1" applyFont="1" applyFill="1" applyBorder="1" applyProtection="1">
      <protection locked="0"/>
    </xf>
    <xf numFmtId="0" fontId="0" fillId="0" borderId="1" xfId="0" applyBorder="1" applyAlignment="1" applyProtection="1">
      <alignment horizontal="center" vertical="center"/>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43" fillId="0" borderId="43" xfId="0" applyFont="1" applyBorder="1" applyAlignment="1" applyProtection="1">
      <alignment horizontal="right" vertical="center"/>
      <protection locked="0"/>
    </xf>
    <xf numFmtId="0" fontId="18" fillId="0" borderId="0" xfId="0" applyFont="1" applyAlignment="1" applyProtection="1">
      <alignment horizontal="left" vertical="center" wrapText="1"/>
      <protection locked="0"/>
    </xf>
    <xf numFmtId="0" fontId="17" fillId="7"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wrapText="1"/>
      <protection locked="0"/>
    </xf>
    <xf numFmtId="0" fontId="8" fillId="7" borderId="1" xfId="0" applyFont="1" applyFill="1" applyBorder="1" applyAlignment="1" applyProtection="1">
      <alignment horizontal="left" vertical="center" wrapText="1"/>
    </xf>
    <xf numFmtId="0" fontId="18" fillId="0" borderId="0" xfId="0" applyFont="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49" fontId="13" fillId="0" borderId="9" xfId="1"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17" fillId="0" borderId="9"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36" fillId="14"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2" fillId="0" borderId="12" xfId="0" applyFont="1" applyBorder="1" applyAlignment="1">
      <alignment horizontal="left" vertical="center"/>
    </xf>
    <xf numFmtId="0" fontId="22" fillId="0" borderId="31" xfId="0" applyFont="1" applyBorder="1" applyAlignment="1">
      <alignment horizontal="left" vertical="center"/>
    </xf>
    <xf numFmtId="0" fontId="23" fillId="0" borderId="12" xfId="0" applyFont="1" applyBorder="1" applyAlignment="1">
      <alignment horizontal="left" vertical="center" wrapText="1"/>
    </xf>
    <xf numFmtId="0" fontId="23" fillId="0" borderId="31" xfId="0" applyFont="1" applyBorder="1" applyAlignment="1">
      <alignment horizontal="left" vertical="center" wrapText="1"/>
    </xf>
    <xf numFmtId="0" fontId="22" fillId="8" borderId="9" xfId="0" applyFont="1" applyFill="1" applyBorder="1" applyAlignment="1">
      <alignment horizontal="left" vertical="center" wrapText="1"/>
    </xf>
    <xf numFmtId="0" fontId="22" fillId="8" borderId="30" xfId="0" applyFont="1" applyFill="1" applyBorder="1" applyAlignment="1">
      <alignment horizontal="left" vertical="center" wrapText="1"/>
    </xf>
    <xf numFmtId="0" fontId="20" fillId="0" borderId="32" xfId="0" applyFont="1" applyBorder="1" applyAlignment="1" applyProtection="1">
      <alignment horizontal="left" wrapText="1"/>
    </xf>
    <xf numFmtId="0" fontId="20" fillId="0" borderId="0" xfId="0" applyFont="1" applyAlignment="1" applyProtection="1">
      <alignment horizontal="left" wrapText="1"/>
    </xf>
    <xf numFmtId="0" fontId="23" fillId="0" borderId="1" xfId="0" applyFont="1" applyBorder="1" applyAlignment="1">
      <alignment horizontal="center" vertical="center" wrapText="1"/>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pplyProtection="1">
      <alignment horizontal="left" vertical="center"/>
    </xf>
    <xf numFmtId="0" fontId="25" fillId="0" borderId="1" xfId="0" applyFont="1" applyFill="1" applyBorder="1" applyAlignment="1" applyProtection="1">
      <alignment horizontal="center" vertical="center"/>
    </xf>
    <xf numFmtId="0" fontId="26" fillId="0" borderId="9" xfId="0" applyFont="1" applyBorder="1" applyAlignment="1">
      <alignment horizontal="center"/>
    </xf>
    <xf numFmtId="0" fontId="26" fillId="0" borderId="30" xfId="0" applyFont="1" applyBorder="1" applyAlignment="1">
      <alignment horizontal="center"/>
    </xf>
    <xf numFmtId="0" fontId="26" fillId="0" borderId="6" xfId="0" applyFont="1" applyBorder="1" applyAlignment="1">
      <alignment horizontal="center"/>
    </xf>
    <xf numFmtId="0" fontId="29" fillId="0" borderId="12" xfId="0" applyFont="1" applyFill="1" applyBorder="1" applyAlignment="1" applyProtection="1">
      <alignment horizontal="left" vertical="center"/>
    </xf>
    <xf numFmtId="0" fontId="29" fillId="0" borderId="15" xfId="0" applyFont="1" applyFill="1" applyBorder="1" applyAlignment="1" applyProtection="1">
      <alignment horizontal="left" vertical="center"/>
    </xf>
    <xf numFmtId="0" fontId="29" fillId="0" borderId="31" xfId="0" applyFont="1" applyFill="1" applyBorder="1" applyAlignment="1" applyProtection="1">
      <alignment horizontal="left" vertical="center"/>
    </xf>
    <xf numFmtId="0" fontId="29" fillId="0" borderId="12"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8" fillId="0" borderId="9" xfId="0" applyFont="1" applyFill="1" applyBorder="1" applyAlignment="1" applyProtection="1">
      <alignment horizontal="right" vertical="top"/>
    </xf>
    <xf numFmtId="0" fontId="28" fillId="0" borderId="30" xfId="0" applyFont="1" applyFill="1" applyBorder="1" applyAlignment="1" applyProtection="1">
      <alignment horizontal="right" vertical="top"/>
    </xf>
    <xf numFmtId="0" fontId="28" fillId="0" borderId="6" xfId="0" applyFont="1" applyFill="1" applyBorder="1" applyAlignment="1" applyProtection="1">
      <alignment horizontal="right" vertical="top"/>
    </xf>
    <xf numFmtId="0" fontId="25" fillId="0" borderId="9" xfId="0" applyFont="1" applyBorder="1" applyAlignment="1">
      <alignment horizontal="center"/>
    </xf>
    <xf numFmtId="0" fontId="25" fillId="0" borderId="30" xfId="0" applyFont="1" applyBorder="1" applyAlignment="1">
      <alignment horizontal="center"/>
    </xf>
    <xf numFmtId="0" fontId="25" fillId="0" borderId="6" xfId="0" applyFont="1" applyBorder="1" applyAlignment="1">
      <alignment horizontal="center"/>
    </xf>
    <xf numFmtId="0" fontId="37" fillId="13" borderId="1" xfId="0" applyFont="1" applyFill="1" applyBorder="1" applyAlignment="1" applyProtection="1">
      <alignment horizontal="center"/>
    </xf>
    <xf numFmtId="0" fontId="25" fillId="0" borderId="1" xfId="0" applyFont="1" applyFill="1" applyBorder="1" applyAlignment="1">
      <alignment horizontal="left" vertical="center"/>
    </xf>
    <xf numFmtId="0" fontId="25" fillId="0" borderId="9" xfId="0" applyFont="1" applyBorder="1" applyAlignment="1" applyProtection="1">
      <alignment horizontal="center" vertical="top" wrapText="1"/>
      <protection locked="0"/>
    </xf>
    <xf numFmtId="0" fontId="25" fillId="0" borderId="30" xfId="0" applyFont="1" applyBorder="1" applyAlignment="1" applyProtection="1">
      <alignment horizontal="center" vertical="top" wrapText="1"/>
      <protection locked="0"/>
    </xf>
    <xf numFmtId="0" fontId="25" fillId="0" borderId="6" xfId="0" applyFont="1" applyBorder="1" applyAlignment="1" applyProtection="1">
      <alignment horizontal="center" vertical="top" wrapText="1"/>
      <protection locked="0"/>
    </xf>
    <xf numFmtId="9" fontId="12" fillId="5" borderId="12" xfId="3" applyFont="1" applyFill="1" applyBorder="1" applyAlignment="1" applyProtection="1">
      <alignment horizontal="center" vertical="center"/>
    </xf>
    <xf numFmtId="9" fontId="12" fillId="5" borderId="15" xfId="3" applyFont="1" applyFill="1" applyBorder="1" applyAlignment="1" applyProtection="1">
      <alignment horizontal="center" vertical="center"/>
    </xf>
    <xf numFmtId="9" fontId="12" fillId="5" borderId="31" xfId="3" applyFont="1" applyFill="1" applyBorder="1" applyAlignment="1" applyProtection="1">
      <alignment horizontal="center" vertical="center"/>
    </xf>
    <xf numFmtId="0" fontId="0" fillId="5" borderId="12"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1" xfId="0" applyFill="1" applyBorder="1" applyAlignment="1" applyProtection="1">
      <alignment horizontal="center" vertical="center"/>
    </xf>
    <xf numFmtId="9" fontId="12" fillId="5" borderId="44" xfId="3" applyFont="1" applyFill="1" applyBorder="1" applyAlignment="1" applyProtection="1">
      <alignment horizontal="center" vertical="center"/>
    </xf>
    <xf numFmtId="0" fontId="0" fillId="3" borderId="34" xfId="0" applyFill="1" applyBorder="1" applyAlignment="1" applyProtection="1">
      <alignment horizontal="center" vertical="center"/>
      <protection locked="0"/>
    </xf>
    <xf numFmtId="0" fontId="15" fillId="0" borderId="0" xfId="0" applyFont="1" applyAlignment="1" applyProtection="1">
      <alignment horizontal="center" wrapText="1"/>
    </xf>
    <xf numFmtId="9" fontId="12" fillId="5" borderId="34" xfId="3" applyFont="1" applyFill="1" applyBorder="1" applyAlignment="1" applyProtection="1">
      <alignment horizontal="center" vertical="center"/>
    </xf>
    <xf numFmtId="0" fontId="20" fillId="0" borderId="0" xfId="0" applyFont="1" applyAlignment="1" applyProtection="1">
      <alignment horizontal="left" vertical="top" wrapText="1"/>
    </xf>
    <xf numFmtId="0" fontId="20" fillId="0" borderId="0" xfId="0" applyFont="1" applyAlignment="1" applyProtection="1">
      <alignment horizontal="center" vertical="center" wrapText="1"/>
    </xf>
    <xf numFmtId="0" fontId="0" fillId="0" borderId="0" xfId="0" applyAlignment="1" applyProtection="1">
      <alignment horizontal="center"/>
    </xf>
    <xf numFmtId="0" fontId="0" fillId="0" borderId="9"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3" xfId="0" applyBorder="1" applyAlignment="1" applyProtection="1">
      <alignment horizontal="left" vertical="center" wrapText="1"/>
    </xf>
    <xf numFmtId="0" fontId="14" fillId="5" borderId="3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38" xfId="0"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38" fillId="20" borderId="1" xfId="0" applyFont="1" applyFill="1" applyBorder="1" applyAlignment="1" applyProtection="1">
      <alignment horizontal="center"/>
    </xf>
    <xf numFmtId="0" fontId="0" fillId="0" borderId="1" xfId="0" applyBorder="1" applyAlignment="1" applyProtection="1">
      <alignment horizontal="center" vertical="center"/>
      <protection locked="0"/>
    </xf>
    <xf numFmtId="0" fontId="0" fillId="5" borderId="1" xfId="0" applyFill="1" applyBorder="1" applyAlignment="1" applyProtection="1">
      <alignment horizontal="center" vertical="center"/>
    </xf>
    <xf numFmtId="0" fontId="0" fillId="0" borderId="10" xfId="0" applyBorder="1" applyAlignment="1" applyProtection="1">
      <alignment horizontal="center" vertical="center"/>
    </xf>
    <xf numFmtId="0" fontId="14" fillId="5" borderId="19" xfId="0" applyFont="1" applyFill="1" applyBorder="1" applyAlignment="1" applyProtection="1">
      <alignment horizontal="center"/>
    </xf>
    <xf numFmtId="0" fontId="14" fillId="5" borderId="43" xfId="0" applyFont="1" applyFill="1" applyBorder="1" applyAlignment="1" applyProtection="1">
      <alignment horizontal="center"/>
    </xf>
    <xf numFmtId="0" fontId="14" fillId="17" borderId="1" xfId="0" applyFont="1" applyFill="1" applyBorder="1" applyAlignment="1" applyProtection="1">
      <alignment horizontal="center" vertical="center" wrapText="1"/>
    </xf>
    <xf numFmtId="0" fontId="14" fillId="17" borderId="1" xfId="0" applyFont="1" applyFill="1" applyBorder="1" applyAlignment="1" applyProtection="1">
      <alignment horizontal="center" vertical="center"/>
    </xf>
    <xf numFmtId="0" fontId="0" fillId="0" borderId="40"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42" xfId="0" applyBorder="1" applyAlignment="1" applyProtection="1">
      <alignment horizontal="left" vertical="center" wrapText="1"/>
    </xf>
    <xf numFmtId="0" fontId="18" fillId="0" borderId="0" xfId="0" applyFont="1" applyAlignment="1" applyProtection="1">
      <alignment horizontal="left" vertical="center"/>
    </xf>
    <xf numFmtId="0" fontId="0" fillId="5" borderId="2" xfId="0" applyFill="1" applyBorder="1" applyAlignment="1" applyProtection="1">
      <alignment horizontal="center" vertical="center"/>
    </xf>
    <xf numFmtId="9" fontId="12" fillId="5" borderId="39" xfId="3" applyFont="1" applyFill="1" applyBorder="1" applyAlignment="1" applyProtection="1">
      <alignment horizontal="center" vertical="center"/>
    </xf>
    <xf numFmtId="0" fontId="18" fillId="0" borderId="0" xfId="0" applyFont="1" applyAlignment="1" applyProtection="1">
      <alignment horizontal="center" vertical="top"/>
    </xf>
    <xf numFmtId="0" fontId="18" fillId="0" borderId="0" xfId="0" applyFont="1" applyAlignment="1" applyProtection="1">
      <alignment horizontal="left" vertical="top"/>
    </xf>
    <xf numFmtId="0" fontId="14" fillId="20" borderId="1" xfId="0" applyFont="1" applyFill="1" applyBorder="1" applyAlignment="1" applyProtection="1">
      <alignment horizontal="center"/>
    </xf>
    <xf numFmtId="0" fontId="14" fillId="17" borderId="1" xfId="0" applyFont="1" applyFill="1" applyBorder="1" applyAlignment="1" applyProtection="1">
      <alignment horizontal="center" wrapText="1"/>
      <protection locked="0"/>
    </xf>
    <xf numFmtId="0" fontId="14" fillId="0" borderId="0" xfId="0" applyFont="1" applyAlignment="1" applyProtection="1">
      <alignment horizontal="left" vertical="top" wrapText="1"/>
    </xf>
    <xf numFmtId="0" fontId="14" fillId="13" borderId="20"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36" xfId="0" applyFont="1" applyFill="1" applyBorder="1" applyAlignment="1" applyProtection="1">
      <alignment horizontal="center" vertical="center" wrapText="1"/>
    </xf>
    <xf numFmtId="0" fontId="34" fillId="0" borderId="14"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25" xfId="0" applyFont="1" applyBorder="1" applyAlignment="1" applyProtection="1">
      <alignment horizontal="left" vertical="top" wrapText="1"/>
    </xf>
    <xf numFmtId="0" fontId="32" fillId="13" borderId="2" xfId="0" applyFont="1" applyFill="1" applyBorder="1" applyAlignment="1" applyProtection="1">
      <alignment horizontal="center" vertical="center" wrapText="1"/>
    </xf>
    <xf numFmtId="0" fontId="32" fillId="13" borderId="20" xfId="0" applyFont="1" applyFill="1" applyBorder="1" applyAlignment="1" applyProtection="1">
      <alignment horizontal="center" vertical="center" wrapText="1"/>
    </xf>
    <xf numFmtId="0" fontId="31" fillId="0" borderId="11" xfId="0" applyFont="1" applyBorder="1" applyAlignment="1" applyProtection="1">
      <alignment horizontal="left" vertical="center" wrapText="1"/>
    </xf>
    <xf numFmtId="0" fontId="31" fillId="0" borderId="40"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9" xfId="0" applyFont="1" applyBorder="1" applyAlignment="1" applyProtection="1">
      <alignment horizontal="left" vertical="center" wrapText="1"/>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46" xfId="0" applyFont="1" applyBorder="1" applyAlignment="1" applyProtection="1">
      <alignment horizontal="center"/>
    </xf>
    <xf numFmtId="0" fontId="31" fillId="0" borderId="19" xfId="0" applyFont="1" applyBorder="1" applyAlignment="1" applyProtection="1">
      <alignment horizontal="center"/>
    </xf>
    <xf numFmtId="2" fontId="32" fillId="5" borderId="40" xfId="0" applyNumberFormat="1" applyFont="1" applyFill="1" applyBorder="1" applyAlignment="1" applyProtection="1">
      <alignment horizontal="center" vertical="center"/>
    </xf>
    <xf numFmtId="2" fontId="32" fillId="5" borderId="41" xfId="0" applyNumberFormat="1" applyFont="1" applyFill="1" applyBorder="1" applyAlignment="1" applyProtection="1">
      <alignment horizontal="center" vertical="center"/>
    </xf>
    <xf numFmtId="2" fontId="32" fillId="5" borderId="13" xfId="0" applyNumberFormat="1" applyFont="1" applyFill="1" applyBorder="1" applyAlignment="1" applyProtection="1">
      <alignment horizontal="center" vertical="center"/>
    </xf>
    <xf numFmtId="0" fontId="9" fillId="13" borderId="45" xfId="2" applyFont="1" applyFill="1" applyBorder="1" applyAlignment="1" applyProtection="1">
      <alignment horizontal="center" vertical="center" wrapText="1"/>
    </xf>
    <xf numFmtId="0" fontId="9" fillId="13" borderId="47" xfId="2" applyFont="1" applyFill="1" applyBorder="1" applyAlignment="1" applyProtection="1">
      <alignment horizontal="center" vertical="center" wrapText="1"/>
    </xf>
    <xf numFmtId="0" fontId="9" fillId="13" borderId="26" xfId="2" applyFont="1" applyFill="1" applyBorder="1" applyAlignment="1" applyProtection="1">
      <alignment horizontal="center" vertical="center" wrapText="1"/>
    </xf>
    <xf numFmtId="0" fontId="9" fillId="13" borderId="28" xfId="2" applyFont="1" applyFill="1" applyBorder="1" applyAlignment="1" applyProtection="1">
      <alignment horizontal="center" vertical="center" wrapText="1"/>
    </xf>
    <xf numFmtId="0" fontId="32" fillId="13" borderId="1" xfId="0" applyFont="1" applyFill="1" applyBorder="1" applyAlignment="1" applyProtection="1">
      <alignment horizontal="center"/>
    </xf>
    <xf numFmtId="0" fontId="7" fillId="12" borderId="1" xfId="0" applyFont="1" applyFill="1" applyBorder="1" applyAlignment="1" applyProtection="1">
      <alignment horizontal="center" vertical="top" wrapText="1"/>
    </xf>
    <xf numFmtId="0" fontId="31" fillId="0" borderId="9" xfId="0" applyFont="1" applyFill="1" applyBorder="1" applyAlignment="1" applyProtection="1">
      <alignment horizontal="left" vertical="top" wrapText="1"/>
    </xf>
    <xf numFmtId="0" fontId="31" fillId="0" borderId="30" xfId="0" applyFont="1" applyFill="1" applyBorder="1" applyAlignment="1" applyProtection="1">
      <alignment horizontal="left" vertical="top" wrapText="1"/>
    </xf>
    <xf numFmtId="0" fontId="31" fillId="0" borderId="6" xfId="0" applyFont="1" applyFill="1" applyBorder="1" applyAlignment="1" applyProtection="1">
      <alignment horizontal="left" vertical="top" wrapText="1"/>
    </xf>
    <xf numFmtId="0" fontId="31" fillId="0" borderId="1" xfId="0" applyFont="1" applyBorder="1" applyAlignment="1" applyProtection="1">
      <alignment horizontal="center" vertical="center" wrapText="1"/>
      <protection locked="0"/>
    </xf>
    <xf numFmtId="0" fontId="7" fillId="12" borderId="45" xfId="0" applyFont="1" applyFill="1" applyBorder="1" applyAlignment="1" applyProtection="1">
      <alignment horizontal="center" vertical="top" wrapText="1"/>
    </xf>
    <xf numFmtId="0" fontId="7" fillId="12" borderId="26" xfId="0" applyFont="1" applyFill="1" applyBorder="1" applyAlignment="1" applyProtection="1">
      <alignment horizontal="center" vertical="top" wrapText="1"/>
    </xf>
    <xf numFmtId="0" fontId="7" fillId="12" borderId="48" xfId="0" applyFont="1" applyFill="1" applyBorder="1" applyAlignment="1" applyProtection="1">
      <alignment horizontal="center" vertical="top" wrapText="1"/>
    </xf>
    <xf numFmtId="0" fontId="7" fillId="12" borderId="49" xfId="0" applyFont="1" applyFill="1" applyBorder="1" applyAlignment="1" applyProtection="1">
      <alignment horizontal="center" vertical="top" wrapText="1"/>
    </xf>
    <xf numFmtId="0" fontId="31" fillId="0" borderId="9" xfId="0" applyFont="1" applyBorder="1" applyAlignment="1" applyProtection="1">
      <alignment horizontal="left" vertical="top" wrapText="1"/>
    </xf>
    <xf numFmtId="0" fontId="31" fillId="0" borderId="30" xfId="0" applyFont="1" applyBorder="1" applyAlignment="1" applyProtection="1">
      <alignment horizontal="left" vertical="top" wrapText="1"/>
    </xf>
    <xf numFmtId="0" fontId="31" fillId="0" borderId="6" xfId="0" applyFont="1" applyBorder="1" applyAlignment="1" applyProtection="1">
      <alignment horizontal="left" vertical="top" wrapText="1"/>
    </xf>
    <xf numFmtId="0" fontId="31" fillId="0" borderId="9"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32" fillId="13" borderId="29" xfId="0" applyFont="1" applyFill="1" applyBorder="1" applyAlignment="1" applyProtection="1">
      <alignment horizontal="center" vertical="center"/>
    </xf>
    <xf numFmtId="0" fontId="32" fillId="13" borderId="17" xfId="0" applyFont="1" applyFill="1" applyBorder="1" applyAlignment="1" applyProtection="1">
      <alignment horizontal="center" vertical="center"/>
    </xf>
    <xf numFmtId="0" fontId="32" fillId="13" borderId="2" xfId="0" applyFont="1" applyFill="1" applyBorder="1" applyAlignment="1" applyProtection="1">
      <alignment horizontal="center" vertical="center"/>
    </xf>
    <xf numFmtId="1" fontId="9" fillId="13" borderId="1" xfId="2" applyNumberFormat="1" applyFont="1" applyFill="1" applyBorder="1" applyAlignment="1" applyProtection="1">
      <alignment horizontal="center" vertical="center" wrapText="1"/>
    </xf>
    <xf numFmtId="0" fontId="39" fillId="13" borderId="29" xfId="0" applyFont="1" applyFill="1" applyBorder="1" applyAlignment="1" applyProtection="1">
      <alignment horizontal="center"/>
    </xf>
    <xf numFmtId="0" fontId="39" fillId="13" borderId="17" xfId="0" applyFont="1" applyFill="1" applyBorder="1" applyAlignment="1" applyProtection="1">
      <alignment horizontal="center"/>
    </xf>
    <xf numFmtId="0" fontId="40" fillId="13" borderId="2" xfId="0" applyFont="1" applyFill="1" applyBorder="1" applyAlignment="1" applyProtection="1">
      <alignment horizontal="center"/>
    </xf>
    <xf numFmtId="0" fontId="32" fillId="13" borderId="29" xfId="0" applyFont="1" applyFill="1" applyBorder="1" applyAlignment="1" applyProtection="1">
      <alignment horizontal="center" vertical="center" wrapText="1"/>
    </xf>
    <xf numFmtId="0" fontId="32" fillId="13" borderId="17" xfId="0" applyFont="1" applyFill="1" applyBorder="1" applyAlignment="1" applyProtection="1">
      <alignment horizontal="center" vertical="center" wrapText="1"/>
    </xf>
    <xf numFmtId="0" fontId="32" fillId="13" borderId="9" xfId="0" applyFont="1" applyFill="1" applyBorder="1" applyAlignment="1" applyProtection="1">
      <alignment horizontal="center" vertical="center" wrapText="1"/>
    </xf>
    <xf numFmtId="0" fontId="32" fillId="13" borderId="30" xfId="0" applyFont="1" applyFill="1" applyBorder="1" applyAlignment="1" applyProtection="1">
      <alignment horizontal="center" vertical="center" wrapText="1"/>
    </xf>
    <xf numFmtId="0" fontId="32" fillId="13" borderId="6" xfId="0" applyFont="1" applyFill="1" applyBorder="1" applyAlignment="1" applyProtection="1">
      <alignment horizontal="center" vertical="center" wrapText="1"/>
    </xf>
    <xf numFmtId="0" fontId="9" fillId="14" borderId="1" xfId="2" applyFont="1" applyFill="1" applyBorder="1" applyAlignment="1" applyProtection="1">
      <alignment horizontal="center" vertical="center" wrapText="1"/>
    </xf>
    <xf numFmtId="0" fontId="31" fillId="0" borderId="9"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2" fillId="5" borderId="9" xfId="0" applyFont="1" applyFill="1" applyBorder="1" applyAlignment="1" applyProtection="1">
      <alignment horizontal="center"/>
    </xf>
    <xf numFmtId="0" fontId="32" fillId="5" borderId="30" xfId="0" applyFont="1" applyFill="1" applyBorder="1" applyAlignment="1" applyProtection="1">
      <alignment horizontal="center"/>
    </xf>
    <xf numFmtId="0" fontId="32" fillId="5" borderId="6" xfId="0" applyFont="1" applyFill="1" applyBorder="1" applyAlignment="1" applyProtection="1">
      <alignment horizontal="center"/>
    </xf>
    <xf numFmtId="0" fontId="32" fillId="5" borderId="40" xfId="0" applyFont="1" applyFill="1" applyBorder="1" applyAlignment="1" applyProtection="1">
      <alignment horizontal="center" vertical="center" wrapText="1"/>
    </xf>
    <xf numFmtId="0" fontId="32" fillId="5" borderId="41" xfId="0" applyFont="1" applyFill="1" applyBorder="1" applyAlignment="1" applyProtection="1">
      <alignment horizontal="center" vertical="center" wrapText="1"/>
    </xf>
    <xf numFmtId="0" fontId="32" fillId="5" borderId="13" xfId="0" applyFont="1" applyFill="1" applyBorder="1" applyAlignment="1" applyProtection="1">
      <alignment horizontal="center" vertical="center" wrapText="1"/>
    </xf>
    <xf numFmtId="0" fontId="9" fillId="13" borderId="1" xfId="2" applyFont="1" applyFill="1" applyBorder="1" applyAlignment="1" applyProtection="1">
      <alignment horizontal="center" vertical="center" wrapText="1"/>
    </xf>
    <xf numFmtId="0" fontId="9" fillId="13" borderId="12" xfId="2" applyFont="1" applyFill="1" applyBorder="1" applyAlignment="1" applyProtection="1">
      <alignment horizontal="center" vertical="center" wrapText="1"/>
    </xf>
    <xf numFmtId="0" fontId="9" fillId="13" borderId="31" xfId="2" applyFont="1" applyFill="1" applyBorder="1" applyAlignment="1" applyProtection="1">
      <alignment horizontal="center" vertical="center" wrapText="1"/>
    </xf>
    <xf numFmtId="0" fontId="31" fillId="0" borderId="1" xfId="0" applyFont="1" applyBorder="1" applyAlignment="1" applyProtection="1">
      <alignment horizontal="center" vertical="center"/>
    </xf>
    <xf numFmtId="0" fontId="31" fillId="0" borderId="1" xfId="0" applyFont="1" applyFill="1" applyBorder="1" applyAlignment="1" applyProtection="1">
      <alignment horizontal="center"/>
      <protection locked="0"/>
    </xf>
    <xf numFmtId="0" fontId="6" fillId="0" borderId="1" xfId="0" applyFont="1" applyFill="1" applyBorder="1" applyAlignment="1">
      <alignment horizontal="center" vertical="top" wrapText="1"/>
    </xf>
    <xf numFmtId="0" fontId="39" fillId="13" borderId="1" xfId="0" applyFont="1" applyFill="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protection locked="0"/>
    </xf>
    <xf numFmtId="0" fontId="26" fillId="10" borderId="9" xfId="0" applyFont="1" applyFill="1" applyBorder="1" applyAlignment="1" applyProtection="1">
      <alignment horizontal="right"/>
    </xf>
    <xf numFmtId="0" fontId="26" fillId="10" borderId="30" xfId="0" applyFont="1" applyFill="1" applyBorder="1" applyAlignment="1" applyProtection="1">
      <alignment horizontal="right"/>
    </xf>
    <xf numFmtId="0" fontId="26" fillId="10" borderId="6" xfId="0" applyFont="1" applyFill="1" applyBorder="1" applyAlignment="1" applyProtection="1">
      <alignment horizontal="right"/>
    </xf>
    <xf numFmtId="0" fontId="41" fillId="13" borderId="14" xfId="0" applyFont="1" applyFill="1" applyBorder="1" applyAlignment="1" applyProtection="1">
      <alignment horizontal="center" vertical="center"/>
    </xf>
    <xf numFmtId="0" fontId="41" fillId="13" borderId="0" xfId="0" applyFont="1" applyFill="1" applyBorder="1" applyAlignment="1" applyProtection="1">
      <alignment horizontal="center" vertical="center"/>
    </xf>
    <xf numFmtId="0" fontId="31" fillId="0" borderId="14"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10" fontId="25" fillId="0" borderId="1" xfId="3" applyNumberFormat="1" applyFont="1" applyFill="1" applyBorder="1" applyAlignment="1" applyProtection="1">
      <alignment horizontal="left" vertical="top"/>
    </xf>
    <xf numFmtId="9" fontId="12" fillId="5" borderId="50" xfId="3" applyFont="1" applyFill="1" applyBorder="1" applyAlignment="1" applyProtection="1">
      <alignment horizontal="center" vertical="center"/>
    </xf>
    <xf numFmtId="9" fontId="12" fillId="5" borderId="51" xfId="3" applyFont="1" applyFill="1" applyBorder="1" applyAlignment="1" applyProtection="1">
      <alignment horizontal="center" vertical="center"/>
    </xf>
    <xf numFmtId="9" fontId="12" fillId="5" borderId="52" xfId="3" applyFont="1" applyFill="1" applyBorder="1" applyAlignment="1" applyProtection="1">
      <alignment horizontal="center" vertical="center"/>
    </xf>
    <xf numFmtId="0" fontId="0" fillId="5" borderId="44" xfId="0" applyFill="1" applyBorder="1" applyAlignment="1" applyProtection="1">
      <alignment horizontal="center" vertical="center"/>
    </xf>
    <xf numFmtId="0" fontId="0" fillId="5" borderId="53" xfId="0" applyFill="1" applyBorder="1" applyAlignment="1" applyProtection="1">
      <alignment horizontal="center" vertical="center"/>
    </xf>
    <xf numFmtId="0" fontId="0" fillId="0" borderId="4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1" fontId="14" fillId="10" borderId="1" xfId="0" applyNumberFormat="1" applyFont="1" applyFill="1" applyBorder="1" applyProtection="1"/>
    <xf numFmtId="2" fontId="14" fillId="11" borderId="1" xfId="0" applyNumberFormat="1" applyFont="1" applyFill="1" applyBorder="1" applyProtection="1"/>
    <xf numFmtId="0" fontId="31" fillId="10"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9" fontId="31" fillId="16" borderId="1" xfId="0" applyNumberFormat="1"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10" fontId="31" fillId="16" borderId="1" xfId="0" applyNumberFormat="1" applyFont="1" applyFill="1" applyBorder="1" applyAlignment="1" applyProtection="1">
      <alignment horizontal="center" vertical="center"/>
      <protection locked="0"/>
    </xf>
    <xf numFmtId="0" fontId="32" fillId="13" borderId="12" xfId="0" applyFont="1" applyFill="1" applyBorder="1" applyAlignment="1" applyProtection="1">
      <alignment horizontal="center" vertical="center"/>
    </xf>
    <xf numFmtId="0" fontId="32" fillId="13" borderId="15" xfId="0" applyFont="1" applyFill="1" applyBorder="1" applyAlignment="1" applyProtection="1">
      <alignment horizontal="center" vertical="center"/>
    </xf>
  </cellXfs>
  <cellStyles count="4">
    <cellStyle name="Hyperlink" xfId="1" builtinId="8"/>
    <cellStyle name="Normal" xfId="0" builtinId="0"/>
    <cellStyle name="Normal_AMR Master Sep2016"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4"/>
  <sheetViews>
    <sheetView view="pageBreakPreview" topLeftCell="A24" zoomScaleSheetLayoutView="100" workbookViewId="0">
      <selection activeCell="C33" sqref="A1:F33"/>
    </sheetView>
  </sheetViews>
  <sheetFormatPr defaultColWidth="0" defaultRowHeight="18.75" x14ac:dyDescent="0.25"/>
  <cols>
    <col min="1" max="1" width="9.140625" style="29" customWidth="1"/>
    <col min="2" max="2" width="42.42578125" style="30" customWidth="1"/>
    <col min="3" max="3" width="20.7109375" style="23" customWidth="1"/>
    <col min="4" max="4" width="12.42578125" style="31" customWidth="1"/>
    <col min="5" max="5" width="23" style="23" customWidth="1"/>
    <col min="6" max="6" width="18.5703125" style="23" customWidth="1"/>
    <col min="7" max="248" width="9.140625" style="23" hidden="1" customWidth="1"/>
    <col min="249" max="249" width="9.5703125" style="23" hidden="1" customWidth="1"/>
    <col min="250" max="250" width="12.42578125" style="23" hidden="1" customWidth="1"/>
    <col min="251" max="251" width="12" style="23" hidden="1" customWidth="1"/>
    <col min="252" max="252" width="12.85546875" style="23" hidden="1" customWidth="1"/>
    <col min="253" max="253" width="11.140625" style="23" hidden="1" customWidth="1"/>
    <col min="254" max="254" width="15.140625" style="23" hidden="1" customWidth="1"/>
    <col min="255" max="255" width="14.140625" style="23" hidden="1" customWidth="1"/>
    <col min="256" max="16384" width="13.140625" style="23" hidden="1"/>
  </cols>
  <sheetData>
    <row r="1" spans="1:6" ht="29.25" customHeight="1" x14ac:dyDescent="0.25">
      <c r="A1" s="263" t="s">
        <v>284</v>
      </c>
      <c r="B1" s="263"/>
      <c r="C1" s="263"/>
      <c r="D1" s="263"/>
      <c r="E1" s="263"/>
      <c r="F1" s="263"/>
    </row>
    <row r="2" spans="1:6" x14ac:dyDescent="0.25">
      <c r="A2" s="36">
        <v>1</v>
      </c>
      <c r="B2" s="35" t="s">
        <v>37</v>
      </c>
      <c r="C2" s="253" t="s">
        <v>517</v>
      </c>
      <c r="D2" s="253"/>
      <c r="E2" s="253"/>
      <c r="F2" s="253"/>
    </row>
    <row r="3" spans="1:6" x14ac:dyDescent="0.25">
      <c r="A3" s="36">
        <v>2</v>
      </c>
      <c r="B3" s="35" t="s">
        <v>3</v>
      </c>
      <c r="C3" s="253" t="s">
        <v>518</v>
      </c>
      <c r="D3" s="253"/>
      <c r="E3" s="253"/>
      <c r="F3" s="253"/>
    </row>
    <row r="4" spans="1:6" x14ac:dyDescent="0.25">
      <c r="A4" s="36"/>
      <c r="B4" s="98" t="s">
        <v>343</v>
      </c>
      <c r="C4" s="253" t="s">
        <v>527</v>
      </c>
      <c r="D4" s="253"/>
      <c r="E4" s="253"/>
      <c r="F4" s="253"/>
    </row>
    <row r="5" spans="1:6" x14ac:dyDescent="0.25">
      <c r="A5" s="37">
        <v>3</v>
      </c>
      <c r="B5" s="252" t="s">
        <v>425</v>
      </c>
      <c r="C5" s="252"/>
      <c r="D5" s="252"/>
      <c r="E5" s="252"/>
      <c r="F5" s="252"/>
    </row>
    <row r="6" spans="1:6" x14ac:dyDescent="0.25">
      <c r="A6" s="36" t="s">
        <v>20</v>
      </c>
      <c r="B6" s="38" t="s">
        <v>21</v>
      </c>
      <c r="C6" s="260" t="s">
        <v>519</v>
      </c>
      <c r="D6" s="261"/>
      <c r="E6" s="261"/>
      <c r="F6" s="262"/>
    </row>
    <row r="7" spans="1:6" x14ac:dyDescent="0.25">
      <c r="A7" s="36" t="s">
        <v>7</v>
      </c>
      <c r="B7" s="38" t="s">
        <v>22</v>
      </c>
      <c r="C7" s="253" t="s">
        <v>520</v>
      </c>
      <c r="D7" s="253"/>
      <c r="E7" s="253"/>
      <c r="F7" s="253"/>
    </row>
    <row r="8" spans="1:6" x14ac:dyDescent="0.25">
      <c r="A8" s="36" t="s">
        <v>8</v>
      </c>
      <c r="B8" s="38" t="s">
        <v>23</v>
      </c>
      <c r="C8" s="253" t="s">
        <v>521</v>
      </c>
      <c r="D8" s="253"/>
      <c r="E8" s="38" t="s">
        <v>24</v>
      </c>
      <c r="F8" s="229">
        <v>756019</v>
      </c>
    </row>
    <row r="9" spans="1:6" x14ac:dyDescent="0.25">
      <c r="A9" s="36" t="s">
        <v>9</v>
      </c>
      <c r="B9" s="38" t="s">
        <v>25</v>
      </c>
      <c r="C9" s="253" t="s">
        <v>522</v>
      </c>
      <c r="D9" s="253"/>
      <c r="E9" s="38" t="s">
        <v>26</v>
      </c>
      <c r="F9" s="229" t="s">
        <v>523</v>
      </c>
    </row>
    <row r="10" spans="1:6" x14ac:dyDescent="0.25">
      <c r="A10" s="37">
        <v>4</v>
      </c>
      <c r="B10" s="252" t="s">
        <v>29</v>
      </c>
      <c r="C10" s="252"/>
      <c r="D10" s="252"/>
      <c r="E10" s="252"/>
      <c r="F10" s="252"/>
    </row>
    <row r="11" spans="1:6" x14ac:dyDescent="0.25">
      <c r="A11" s="36" t="s">
        <v>20</v>
      </c>
      <c r="B11" s="38" t="s">
        <v>30</v>
      </c>
      <c r="C11" s="264" t="s">
        <v>524</v>
      </c>
      <c r="D11" s="264"/>
      <c r="E11" s="264"/>
      <c r="F11" s="264"/>
    </row>
    <row r="12" spans="1:6" x14ac:dyDescent="0.25">
      <c r="A12" s="36" t="s">
        <v>7</v>
      </c>
      <c r="B12" s="38" t="s">
        <v>27</v>
      </c>
      <c r="C12" s="253" t="s">
        <v>525</v>
      </c>
      <c r="D12" s="253"/>
      <c r="E12" s="253"/>
      <c r="F12" s="253"/>
    </row>
    <row r="13" spans="1:6" x14ac:dyDescent="0.25">
      <c r="A13" s="36" t="s">
        <v>8</v>
      </c>
      <c r="B13" s="38" t="s">
        <v>31</v>
      </c>
      <c r="C13" s="253" t="s">
        <v>519</v>
      </c>
      <c r="D13" s="253"/>
      <c r="E13" s="253"/>
      <c r="F13" s="253"/>
    </row>
    <row r="14" spans="1:6" x14ac:dyDescent="0.25">
      <c r="A14" s="36" t="s">
        <v>9</v>
      </c>
      <c r="B14" s="38" t="s">
        <v>21</v>
      </c>
      <c r="C14" s="253" t="s">
        <v>526</v>
      </c>
      <c r="D14" s="253"/>
      <c r="E14" s="38" t="s">
        <v>32</v>
      </c>
      <c r="F14" s="179"/>
    </row>
    <row r="15" spans="1:6" x14ac:dyDescent="0.25">
      <c r="A15" s="36" t="s">
        <v>11</v>
      </c>
      <c r="B15" s="38" t="s">
        <v>22</v>
      </c>
      <c r="C15" s="253" t="s">
        <v>520</v>
      </c>
      <c r="D15" s="253"/>
      <c r="E15" s="253"/>
      <c r="F15" s="253"/>
    </row>
    <row r="16" spans="1:6" x14ac:dyDescent="0.25">
      <c r="A16" s="36" t="s">
        <v>12</v>
      </c>
      <c r="B16" s="38" t="s">
        <v>23</v>
      </c>
      <c r="C16" s="253" t="s">
        <v>521</v>
      </c>
      <c r="D16" s="253"/>
      <c r="E16" s="38" t="s">
        <v>24</v>
      </c>
      <c r="F16" s="229">
        <v>756019</v>
      </c>
    </row>
    <row r="17" spans="1:6" x14ac:dyDescent="0.25">
      <c r="A17" s="36" t="s">
        <v>13</v>
      </c>
      <c r="B17" s="38" t="s">
        <v>25</v>
      </c>
      <c r="C17" s="253" t="s">
        <v>522</v>
      </c>
      <c r="D17" s="253"/>
      <c r="E17" s="38" t="s">
        <v>26</v>
      </c>
      <c r="F17" s="229" t="s">
        <v>523</v>
      </c>
    </row>
    <row r="18" spans="1:6" x14ac:dyDescent="0.25">
      <c r="A18" s="37">
        <v>5</v>
      </c>
      <c r="B18" s="254" t="s">
        <v>345</v>
      </c>
      <c r="C18" s="254"/>
      <c r="D18" s="254"/>
      <c r="E18" s="254"/>
      <c r="F18" s="254"/>
    </row>
    <row r="19" spans="1:6" ht="37.5" x14ac:dyDescent="0.25">
      <c r="A19" s="36" t="s">
        <v>20</v>
      </c>
      <c r="B19" s="38" t="s">
        <v>344</v>
      </c>
      <c r="C19" s="253" t="s">
        <v>528</v>
      </c>
      <c r="D19" s="253"/>
      <c r="E19" s="253"/>
      <c r="F19" s="253"/>
    </row>
    <row r="20" spans="1:6" x14ac:dyDescent="0.25">
      <c r="A20" s="36" t="s">
        <v>7</v>
      </c>
      <c r="B20" s="38" t="s">
        <v>27</v>
      </c>
      <c r="C20" s="253" t="s">
        <v>532</v>
      </c>
      <c r="D20" s="253"/>
      <c r="E20" s="253"/>
      <c r="F20" s="253"/>
    </row>
    <row r="21" spans="1:6" x14ac:dyDescent="0.25">
      <c r="A21" s="36" t="s">
        <v>8</v>
      </c>
      <c r="B21" s="38" t="s">
        <v>31</v>
      </c>
      <c r="C21" s="253" t="s">
        <v>520</v>
      </c>
      <c r="D21" s="253"/>
      <c r="E21" s="253"/>
      <c r="F21" s="253"/>
    </row>
    <row r="22" spans="1:6" x14ac:dyDescent="0.25">
      <c r="A22" s="36" t="s">
        <v>9</v>
      </c>
      <c r="B22" s="38" t="s">
        <v>21</v>
      </c>
      <c r="C22" s="253" t="s">
        <v>526</v>
      </c>
      <c r="D22" s="253"/>
      <c r="E22" s="38" t="s">
        <v>32</v>
      </c>
      <c r="F22" s="179"/>
    </row>
    <row r="23" spans="1:6" x14ac:dyDescent="0.25">
      <c r="A23" s="36" t="s">
        <v>11</v>
      </c>
      <c r="B23" s="38" t="s">
        <v>22</v>
      </c>
      <c r="C23" s="253" t="s">
        <v>520</v>
      </c>
      <c r="D23" s="253"/>
      <c r="E23" s="253"/>
      <c r="F23" s="253"/>
    </row>
    <row r="24" spans="1:6" x14ac:dyDescent="0.25">
      <c r="A24" s="36" t="s">
        <v>12</v>
      </c>
      <c r="B24" s="38" t="s">
        <v>23</v>
      </c>
      <c r="C24" s="253" t="s">
        <v>529</v>
      </c>
      <c r="D24" s="253"/>
      <c r="E24" s="38" t="s">
        <v>24</v>
      </c>
      <c r="F24" s="179">
        <v>756019</v>
      </c>
    </row>
    <row r="25" spans="1:6" x14ac:dyDescent="0.25">
      <c r="A25" s="36" t="s">
        <v>13</v>
      </c>
      <c r="B25" s="38" t="s">
        <v>25</v>
      </c>
      <c r="C25" s="253" t="s">
        <v>522</v>
      </c>
      <c r="D25" s="253"/>
      <c r="E25" s="38" t="s">
        <v>26</v>
      </c>
      <c r="F25" s="229" t="s">
        <v>523</v>
      </c>
    </row>
    <row r="26" spans="1:6" x14ac:dyDescent="0.25">
      <c r="A26" s="37">
        <v>6</v>
      </c>
      <c r="B26" s="252" t="s">
        <v>285</v>
      </c>
      <c r="C26" s="252"/>
      <c r="D26" s="252"/>
      <c r="E26" s="252"/>
      <c r="F26" s="252"/>
    </row>
    <row r="27" spans="1:6" x14ac:dyDescent="0.25">
      <c r="A27" s="36" t="s">
        <v>20</v>
      </c>
      <c r="B27" s="38" t="s">
        <v>33</v>
      </c>
      <c r="C27" s="253" t="s">
        <v>531</v>
      </c>
      <c r="D27" s="253"/>
      <c r="E27" s="253"/>
      <c r="F27" s="253"/>
    </row>
    <row r="28" spans="1:6" x14ac:dyDescent="0.25">
      <c r="A28" s="36" t="s">
        <v>7</v>
      </c>
      <c r="B28" s="38" t="s">
        <v>27</v>
      </c>
      <c r="C28" s="256" t="s">
        <v>533</v>
      </c>
      <c r="D28" s="257"/>
      <c r="E28" s="38" t="s">
        <v>34</v>
      </c>
      <c r="F28" s="179"/>
    </row>
    <row r="29" spans="1:6" x14ac:dyDescent="0.25">
      <c r="A29" s="36" t="s">
        <v>8</v>
      </c>
      <c r="B29" s="38" t="s">
        <v>35</v>
      </c>
      <c r="C29" s="253"/>
      <c r="D29" s="253"/>
      <c r="E29" s="253"/>
      <c r="F29" s="253"/>
    </row>
    <row r="30" spans="1:6" x14ac:dyDescent="0.25">
      <c r="A30" s="36" t="s">
        <v>9</v>
      </c>
      <c r="B30" s="38" t="s">
        <v>25</v>
      </c>
      <c r="C30" s="253">
        <v>9799495503</v>
      </c>
      <c r="D30" s="253"/>
      <c r="E30" s="38" t="s">
        <v>26</v>
      </c>
      <c r="F30" s="6"/>
    </row>
    <row r="31" spans="1:6" x14ac:dyDescent="0.25">
      <c r="A31" s="36" t="s">
        <v>11</v>
      </c>
      <c r="B31" s="38" t="s">
        <v>28</v>
      </c>
      <c r="C31" s="229">
        <v>9799495503</v>
      </c>
      <c r="D31" s="38" t="s">
        <v>36</v>
      </c>
      <c r="E31" s="258" t="s">
        <v>530</v>
      </c>
      <c r="F31" s="259"/>
    </row>
    <row r="32" spans="1:6" x14ac:dyDescent="0.25">
      <c r="A32" s="37">
        <v>7</v>
      </c>
      <c r="B32" s="252" t="s">
        <v>297</v>
      </c>
      <c r="C32" s="252"/>
      <c r="D32" s="252"/>
      <c r="E32" s="252"/>
      <c r="F32" s="252"/>
    </row>
    <row r="33" spans="1:8" ht="37.5" x14ac:dyDescent="0.25">
      <c r="A33" s="36"/>
      <c r="B33" s="38" t="s">
        <v>298</v>
      </c>
      <c r="C33" s="253" t="s">
        <v>1077</v>
      </c>
      <c r="D33" s="253"/>
      <c r="E33" s="253"/>
      <c r="F33" s="253"/>
    </row>
    <row r="34" spans="1:8" hidden="1" x14ac:dyDescent="0.2">
      <c r="A34" s="40"/>
      <c r="B34" s="41"/>
      <c r="C34" s="42"/>
      <c r="D34" s="68"/>
      <c r="E34" s="68"/>
      <c r="F34" s="27"/>
      <c r="G34" s="25"/>
      <c r="H34" s="25"/>
    </row>
    <row r="35" spans="1:8" hidden="1" x14ac:dyDescent="0.2">
      <c r="A35" s="40"/>
      <c r="B35" s="41"/>
      <c r="C35" s="42"/>
      <c r="D35" s="68"/>
      <c r="E35" s="68"/>
      <c r="F35" s="27"/>
      <c r="G35" s="25"/>
      <c r="H35" s="25"/>
    </row>
    <row r="36" spans="1:8" hidden="1" x14ac:dyDescent="0.2">
      <c r="A36" s="40"/>
      <c r="B36" s="41"/>
      <c r="C36" s="42"/>
      <c r="D36" s="68"/>
      <c r="E36" s="68"/>
      <c r="F36" s="27"/>
      <c r="G36" s="25"/>
      <c r="H36" s="25"/>
    </row>
    <row r="37" spans="1:8" hidden="1" x14ac:dyDescent="0.2">
      <c r="A37" s="40"/>
      <c r="B37" s="41"/>
      <c r="C37" s="42"/>
      <c r="D37" s="68"/>
      <c r="E37" s="68"/>
      <c r="F37" s="27"/>
      <c r="G37" s="25"/>
      <c r="H37" s="25"/>
    </row>
    <row r="38" spans="1:8" hidden="1" x14ac:dyDescent="0.25">
      <c r="A38" s="255"/>
      <c r="B38" s="255"/>
      <c r="C38" s="42"/>
      <c r="D38" s="255"/>
      <c r="E38" s="255"/>
      <c r="F38" s="28"/>
    </row>
    <row r="39" spans="1:8" hidden="1" x14ac:dyDescent="0.2">
      <c r="A39" s="255"/>
      <c r="B39" s="255"/>
      <c r="C39" s="42"/>
      <c r="D39" s="43"/>
      <c r="E39" s="44"/>
      <c r="F39" s="28"/>
    </row>
    <row r="40" spans="1:8" hidden="1" x14ac:dyDescent="0.2">
      <c r="A40" s="255"/>
      <c r="B40" s="255"/>
      <c r="C40" s="41"/>
      <c r="D40" s="251"/>
      <c r="E40" s="251"/>
      <c r="F40" s="251"/>
    </row>
    <row r="41" spans="1:8" hidden="1" x14ac:dyDescent="0.2">
      <c r="A41" s="255"/>
      <c r="B41" s="255"/>
      <c r="C41" s="41"/>
      <c r="D41" s="46"/>
      <c r="E41" s="44"/>
      <c r="F41" s="28"/>
    </row>
    <row r="42" spans="1:8" hidden="1" x14ac:dyDescent="0.2">
      <c r="A42" s="45"/>
      <c r="B42" s="44"/>
      <c r="C42" s="44"/>
      <c r="D42" s="47"/>
      <c r="E42" s="44"/>
      <c r="F42" s="28"/>
    </row>
    <row r="43" spans="1:8" x14ac:dyDescent="0.2">
      <c r="A43" s="39"/>
      <c r="B43" s="44"/>
      <c r="C43" s="44"/>
      <c r="D43" s="48"/>
      <c r="E43" s="44"/>
      <c r="F43" s="25"/>
    </row>
    <row r="44" spans="1:8" x14ac:dyDescent="0.25">
      <c r="A44" s="24"/>
      <c r="B44" s="26"/>
      <c r="C44" s="25"/>
      <c r="D44" s="28"/>
      <c r="E44" s="25"/>
      <c r="F44" s="25"/>
    </row>
  </sheetData>
  <sheetProtection sheet="1" objects="1" scenarios="1"/>
  <mergeCells count="38">
    <mergeCell ref="C11:F11"/>
    <mergeCell ref="C12:F12"/>
    <mergeCell ref="C13:F13"/>
    <mergeCell ref="C14:D14"/>
    <mergeCell ref="B10:F10"/>
    <mergeCell ref="C6:F6"/>
    <mergeCell ref="C7:F7"/>
    <mergeCell ref="C8:D8"/>
    <mergeCell ref="C9:D9"/>
    <mergeCell ref="A1:F1"/>
    <mergeCell ref="C2:F2"/>
    <mergeCell ref="C3:F3"/>
    <mergeCell ref="B5:F5"/>
    <mergeCell ref="C4:F4"/>
    <mergeCell ref="C15:F15"/>
    <mergeCell ref="D38:E38"/>
    <mergeCell ref="B26:F26"/>
    <mergeCell ref="C30:D30"/>
    <mergeCell ref="E31:F31"/>
    <mergeCell ref="A38:B38"/>
    <mergeCell ref="C17:D17"/>
    <mergeCell ref="C16:D16"/>
    <mergeCell ref="D40:F40"/>
    <mergeCell ref="B32:F32"/>
    <mergeCell ref="C33:F33"/>
    <mergeCell ref="B18:F18"/>
    <mergeCell ref="A40:B41"/>
    <mergeCell ref="A39:B39"/>
    <mergeCell ref="C19:F19"/>
    <mergeCell ref="C20:F20"/>
    <mergeCell ref="C21:F21"/>
    <mergeCell ref="C22:D22"/>
    <mergeCell ref="C23:F23"/>
    <mergeCell ref="C24:D24"/>
    <mergeCell ref="C25:D25"/>
    <mergeCell ref="C27:F27"/>
    <mergeCell ref="C28:D28"/>
    <mergeCell ref="C29:F29"/>
  </mergeCells>
  <pageMargins left="0.59" right="0.57999999999999996"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zoomScale="120" zoomScaleNormal="120" workbookViewId="0">
      <selection sqref="A1:D24"/>
    </sheetView>
  </sheetViews>
  <sheetFormatPr defaultColWidth="0" defaultRowHeight="14.25" zeroHeight="1" x14ac:dyDescent="0.2"/>
  <cols>
    <col min="1" max="1" width="9.140625" style="52" customWidth="1"/>
    <col min="2" max="2" width="60.42578125" style="52" customWidth="1"/>
    <col min="3" max="3" width="18.7109375" style="52" bestFit="1" customWidth="1"/>
    <col min="4" max="4" width="23.5703125" style="52" customWidth="1"/>
    <col min="5" max="16384" width="9.140625" style="52" hidden="1"/>
  </cols>
  <sheetData>
    <row r="1" spans="1:6" s="95" customFormat="1" ht="15" x14ac:dyDescent="0.2">
      <c r="A1" s="265" t="s">
        <v>424</v>
      </c>
      <c r="B1" s="265"/>
      <c r="C1" s="265"/>
      <c r="D1" s="265"/>
    </row>
    <row r="2" spans="1:6" ht="42.75" x14ac:dyDescent="0.2">
      <c r="A2" s="72">
        <v>1</v>
      </c>
      <c r="B2" s="55" t="s">
        <v>299</v>
      </c>
      <c r="C2" s="274" t="str">
        <f>'General information'!C33</f>
        <v>1st July'2022 to 30th Sept'2022</v>
      </c>
      <c r="D2" s="274"/>
    </row>
    <row r="3" spans="1:6" s="58" customFormat="1" ht="15" x14ac:dyDescent="0.25">
      <c r="A3" s="53">
        <v>2</v>
      </c>
      <c r="B3" s="270" t="s">
        <v>288</v>
      </c>
      <c r="C3" s="271"/>
      <c r="D3" s="271"/>
    </row>
    <row r="4" spans="1:6" s="58" customFormat="1" ht="15" x14ac:dyDescent="0.25">
      <c r="A4" s="53" t="s">
        <v>263</v>
      </c>
      <c r="B4" s="59" t="s">
        <v>38</v>
      </c>
      <c r="C4" s="59"/>
      <c r="D4" s="59"/>
    </row>
    <row r="5" spans="1:6" ht="28.5" x14ac:dyDescent="0.2">
      <c r="A5" s="56" t="s">
        <v>6</v>
      </c>
      <c r="B5" s="65" t="s">
        <v>289</v>
      </c>
      <c r="C5" s="65" t="s">
        <v>265</v>
      </c>
      <c r="D5" s="57">
        <f>'Form-Input energy'!R4</f>
        <v>1929.85</v>
      </c>
    </row>
    <row r="6" spans="1:6" ht="28.5" x14ac:dyDescent="0.2">
      <c r="A6" s="56" t="s">
        <v>4</v>
      </c>
      <c r="B6" s="65" t="s">
        <v>266</v>
      </c>
      <c r="C6" s="65" t="s">
        <v>265</v>
      </c>
      <c r="D6" s="57">
        <f>'Division Wise Losses'!N462</f>
        <v>1677.204</v>
      </c>
    </row>
    <row r="7" spans="1:6" ht="28.5" x14ac:dyDescent="0.2">
      <c r="A7" s="56" t="s">
        <v>5</v>
      </c>
      <c r="B7" s="65" t="s">
        <v>267</v>
      </c>
      <c r="C7" s="65" t="s">
        <v>265</v>
      </c>
      <c r="D7" s="57">
        <f>'Division Wise Losses'!Q462</f>
        <v>1382.77</v>
      </c>
    </row>
    <row r="8" spans="1:6" x14ac:dyDescent="0.2">
      <c r="A8" s="266" t="s">
        <v>264</v>
      </c>
      <c r="B8" s="268" t="s">
        <v>268</v>
      </c>
      <c r="C8" s="65" t="s">
        <v>265</v>
      </c>
      <c r="D8" s="57">
        <f>D6-D7</f>
        <v>294.43399999999997</v>
      </c>
    </row>
    <row r="9" spans="1:6" x14ac:dyDescent="0.2">
      <c r="A9" s="267"/>
      <c r="B9" s="269"/>
      <c r="C9" s="54" t="s">
        <v>10</v>
      </c>
      <c r="D9" s="173">
        <f>'Division Wise Losses'!T462</f>
        <v>0.17555049952182322</v>
      </c>
    </row>
    <row r="10" spans="1:6" ht="15" x14ac:dyDescent="0.2">
      <c r="A10" s="72"/>
      <c r="B10" s="65" t="s">
        <v>280</v>
      </c>
      <c r="C10" s="54" t="s">
        <v>10</v>
      </c>
      <c r="D10" s="173">
        <f>'Division Wise Losses'!W462</f>
        <v>1.0804665564679976</v>
      </c>
    </row>
    <row r="11" spans="1:6" ht="15" x14ac:dyDescent="0.2">
      <c r="A11" s="72" t="s">
        <v>295</v>
      </c>
      <c r="B11" s="65" t="s">
        <v>296</v>
      </c>
      <c r="C11" s="54" t="s">
        <v>10</v>
      </c>
      <c r="D11" s="173">
        <f>'Division Wise Losses'!X462</f>
        <v>0.10920988723658354</v>
      </c>
    </row>
    <row r="12" spans="1:6" ht="15.75" customHeight="1" x14ac:dyDescent="0.2">
      <c r="A12" s="272" t="s">
        <v>294</v>
      </c>
      <c r="B12" s="272"/>
      <c r="C12" s="272"/>
      <c r="D12" s="272"/>
    </row>
    <row r="13" spans="1:6" ht="19.5" customHeight="1" x14ac:dyDescent="0.2">
      <c r="A13" s="272"/>
      <c r="B13" s="272"/>
      <c r="C13" s="272"/>
      <c r="D13" s="272"/>
    </row>
    <row r="14" spans="1:6" s="60" customFormat="1" ht="24" customHeight="1" x14ac:dyDescent="0.25">
      <c r="A14" s="273"/>
      <c r="B14" s="273"/>
      <c r="C14" s="273"/>
      <c r="D14" s="273"/>
    </row>
    <row r="15" spans="1:6" s="60" customFormat="1" ht="35.1" customHeight="1" x14ac:dyDescent="0.25">
      <c r="A15" s="49" t="s">
        <v>14</v>
      </c>
      <c r="B15" s="51"/>
      <c r="C15" s="51"/>
      <c r="D15" s="51"/>
    </row>
    <row r="16" spans="1:6" s="60" customFormat="1" ht="16.5" x14ac:dyDescent="0.3">
      <c r="A16" s="1"/>
      <c r="B16" s="2"/>
      <c r="C16" s="61" t="s">
        <v>15</v>
      </c>
      <c r="E16" s="62"/>
      <c r="F16" s="62"/>
    </row>
    <row r="17" spans="1:7" s="60" customFormat="1" ht="16.5" x14ac:dyDescent="0.3">
      <c r="A17" s="1"/>
      <c r="B17" s="2"/>
      <c r="C17" s="49" t="s">
        <v>286</v>
      </c>
      <c r="D17" s="227" t="s">
        <v>531</v>
      </c>
      <c r="F17" s="62"/>
      <c r="G17" s="62"/>
    </row>
    <row r="18" spans="1:7" s="60" customFormat="1" ht="16.5" x14ac:dyDescent="0.3">
      <c r="A18" s="61" t="s">
        <v>269</v>
      </c>
      <c r="B18" s="41"/>
      <c r="C18" s="49" t="s">
        <v>17</v>
      </c>
      <c r="D18" s="227"/>
      <c r="E18" s="62"/>
      <c r="G18" s="62"/>
    </row>
    <row r="19" spans="1:7" s="60" customFormat="1" ht="16.5" x14ac:dyDescent="0.3">
      <c r="A19" s="49" t="s">
        <v>287</v>
      </c>
      <c r="B19" s="41" t="s">
        <v>517</v>
      </c>
      <c r="C19" s="3"/>
      <c r="D19" s="5"/>
      <c r="F19" s="62"/>
      <c r="G19" s="62"/>
    </row>
    <row r="20" spans="1:7" s="60" customFormat="1" ht="16.5" x14ac:dyDescent="0.3">
      <c r="A20" s="49" t="s">
        <v>18</v>
      </c>
      <c r="B20" s="41" t="s">
        <v>534</v>
      </c>
      <c r="C20" s="2"/>
      <c r="D20" s="2"/>
      <c r="E20" s="62"/>
      <c r="F20" s="62"/>
      <c r="G20" s="62"/>
    </row>
    <row r="21" spans="1:7" s="60" customFormat="1" ht="35.1" customHeight="1" x14ac:dyDescent="0.3">
      <c r="A21" s="49"/>
      <c r="B21" s="2"/>
      <c r="C21" s="2"/>
      <c r="D21" s="2"/>
      <c r="E21" s="62"/>
      <c r="F21" s="62"/>
      <c r="G21" s="62"/>
    </row>
    <row r="22" spans="1:7" s="60" customFormat="1" ht="35.1" customHeight="1" x14ac:dyDescent="0.3">
      <c r="A22" s="50"/>
      <c r="B22" s="4"/>
      <c r="C22" s="4"/>
      <c r="D22" s="5"/>
      <c r="E22" s="62"/>
      <c r="F22" s="62"/>
      <c r="G22" s="62"/>
    </row>
    <row r="23" spans="1:7" s="60" customFormat="1" ht="16.5" x14ac:dyDescent="0.3">
      <c r="A23" s="49" t="s">
        <v>19</v>
      </c>
      <c r="B23" s="4"/>
      <c r="C23" s="4"/>
      <c r="D23" s="4"/>
      <c r="E23" s="62"/>
      <c r="F23" s="62"/>
      <c r="G23" s="62"/>
    </row>
    <row r="24" spans="1:7" x14ac:dyDescent="0.2"/>
    <row r="173" x14ac:dyDescent="0.2"/>
  </sheetData>
  <sheetProtection algorithmName="SHA-512" hashValue="dZFBKCBZQRGzG3F90rm72HMayCm2XB65HtjVVEBOlr3LgzmhW5i5eU5HAOUDvSOrnhVD2gnSF4K+/9WGnSquVw==" saltValue="r5u9V8B9HxsMxZgHHJLpdg==" spinCount="100000" sheet="1" objects="1" scenarios="1"/>
  <mergeCells count="6">
    <mergeCell ref="A1:D1"/>
    <mergeCell ref="A8:A9"/>
    <mergeCell ref="B8:B9"/>
    <mergeCell ref="B3:D3"/>
    <mergeCell ref="A12:D14"/>
    <mergeCell ref="C2:D2"/>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view="pageBreakPreview" zoomScale="96" zoomScaleNormal="96" zoomScaleSheetLayoutView="96" workbookViewId="0">
      <selection sqref="A1:F107"/>
    </sheetView>
  </sheetViews>
  <sheetFormatPr defaultColWidth="0" defaultRowHeight="15.75" zeroHeight="1" x14ac:dyDescent="0.25"/>
  <cols>
    <col min="1" max="1" width="9.140625" style="83" customWidth="1"/>
    <col min="2" max="2" width="44.28515625" style="83" customWidth="1"/>
    <col min="3" max="3" width="57.28515625" style="83" bestFit="1" customWidth="1"/>
    <col min="4" max="4" width="24.28515625" style="83" customWidth="1"/>
    <col min="5" max="5" width="45.42578125" style="83" customWidth="1"/>
    <col min="6" max="6" width="21.5703125" style="83" customWidth="1"/>
    <col min="7" max="7" width="9.140625" style="83" hidden="1" customWidth="1"/>
    <col min="8" max="24" width="0" style="83" hidden="1" customWidth="1"/>
    <col min="25" max="16384" width="9.140625" style="83" hidden="1"/>
  </cols>
  <sheetData>
    <row r="1" spans="1:6" ht="21" x14ac:dyDescent="0.35">
      <c r="A1" s="294" t="s">
        <v>363</v>
      </c>
      <c r="B1" s="294"/>
      <c r="C1" s="294"/>
      <c r="D1" s="294"/>
      <c r="E1" s="294"/>
      <c r="F1" s="294"/>
    </row>
    <row r="2" spans="1:6" ht="31.5" x14ac:dyDescent="0.25">
      <c r="A2" s="157">
        <v>1</v>
      </c>
      <c r="B2" s="84" t="s">
        <v>40</v>
      </c>
      <c r="C2" s="84" t="s">
        <v>57</v>
      </c>
      <c r="D2" s="84" t="s">
        <v>370</v>
      </c>
      <c r="E2" s="84" t="s">
        <v>371</v>
      </c>
      <c r="F2" s="85" t="s">
        <v>234</v>
      </c>
    </row>
    <row r="3" spans="1:6" ht="15" customHeight="1" x14ac:dyDescent="0.25">
      <c r="A3" s="86" t="s">
        <v>20</v>
      </c>
      <c r="B3" s="87" t="s">
        <v>364</v>
      </c>
      <c r="C3" s="88">
        <v>5</v>
      </c>
      <c r="D3" s="184"/>
      <c r="E3" s="184"/>
      <c r="F3" s="88" t="s">
        <v>744</v>
      </c>
    </row>
    <row r="4" spans="1:6" x14ac:dyDescent="0.25">
      <c r="A4" s="94" t="s">
        <v>7</v>
      </c>
      <c r="B4" s="87" t="s">
        <v>365</v>
      </c>
      <c r="C4" s="88">
        <v>16</v>
      </c>
      <c r="D4" s="185"/>
      <c r="E4" s="185"/>
      <c r="F4" s="88" t="s">
        <v>744</v>
      </c>
    </row>
    <row r="5" spans="1:6" x14ac:dyDescent="0.25">
      <c r="A5" s="94" t="s">
        <v>8</v>
      </c>
      <c r="B5" s="87" t="s">
        <v>366</v>
      </c>
      <c r="C5" s="88">
        <v>50</v>
      </c>
      <c r="D5" s="185"/>
      <c r="E5" s="185"/>
      <c r="F5" s="88" t="s">
        <v>744</v>
      </c>
    </row>
    <row r="6" spans="1:6" x14ac:dyDescent="0.25">
      <c r="A6" s="94" t="s">
        <v>9</v>
      </c>
      <c r="B6" s="87" t="s">
        <v>367</v>
      </c>
      <c r="C6" s="88">
        <v>817</v>
      </c>
      <c r="D6" s="185"/>
      <c r="E6" s="185"/>
      <c r="F6" s="88" t="s">
        <v>744</v>
      </c>
    </row>
    <row r="7" spans="1:6" x14ac:dyDescent="0.25">
      <c r="A7" s="94" t="s">
        <v>11</v>
      </c>
      <c r="B7" s="87" t="s">
        <v>368</v>
      </c>
      <c r="C7" s="88">
        <v>73584</v>
      </c>
      <c r="D7" s="185"/>
      <c r="E7" s="185"/>
      <c r="F7" s="88" t="s">
        <v>744</v>
      </c>
    </row>
    <row r="8" spans="1:6" x14ac:dyDescent="0.25">
      <c r="A8" s="94" t="s">
        <v>12</v>
      </c>
      <c r="B8" s="87" t="s">
        <v>369</v>
      </c>
      <c r="C8" s="88">
        <v>2098437</v>
      </c>
      <c r="D8" s="185"/>
      <c r="E8" s="185"/>
      <c r="F8" s="88" t="s">
        <v>744</v>
      </c>
    </row>
    <row r="9" spans="1:6" x14ac:dyDescent="0.25">
      <c r="A9" s="157">
        <v>2</v>
      </c>
      <c r="B9" s="84" t="s">
        <v>40</v>
      </c>
      <c r="C9" s="84" t="s">
        <v>372</v>
      </c>
      <c r="D9" s="84" t="s">
        <v>381</v>
      </c>
      <c r="E9" s="84" t="s">
        <v>373</v>
      </c>
      <c r="F9" s="84" t="s">
        <v>374</v>
      </c>
    </row>
    <row r="10" spans="1:6" ht="39.75" customHeight="1" x14ac:dyDescent="0.25">
      <c r="A10" s="86" t="s">
        <v>438</v>
      </c>
      <c r="B10" s="87" t="s">
        <v>426</v>
      </c>
      <c r="C10" s="186">
        <v>40</v>
      </c>
      <c r="D10" s="186">
        <v>152</v>
      </c>
      <c r="E10" s="186">
        <v>493</v>
      </c>
      <c r="F10" s="186">
        <v>2048369</v>
      </c>
    </row>
    <row r="11" spans="1:6" ht="36" customHeight="1" x14ac:dyDescent="0.25">
      <c r="A11" s="86" t="s">
        <v>7</v>
      </c>
      <c r="B11" s="87" t="s">
        <v>375</v>
      </c>
      <c r="C11" s="186" t="s">
        <v>535</v>
      </c>
      <c r="D11" s="186" t="s">
        <v>535</v>
      </c>
      <c r="E11" s="186" t="s">
        <v>535</v>
      </c>
      <c r="F11" s="186" t="s">
        <v>535</v>
      </c>
    </row>
    <row r="12" spans="1:6" ht="36.75" customHeight="1" x14ac:dyDescent="0.25">
      <c r="A12" s="86" t="s">
        <v>8</v>
      </c>
      <c r="B12" s="87" t="s">
        <v>427</v>
      </c>
      <c r="C12" s="186" t="s">
        <v>535</v>
      </c>
      <c r="D12" s="186" t="s">
        <v>535</v>
      </c>
      <c r="E12" s="186" t="s">
        <v>535</v>
      </c>
      <c r="F12" s="186" t="s">
        <v>535</v>
      </c>
    </row>
    <row r="13" spans="1:6" ht="26.25" customHeight="1" x14ac:dyDescent="0.25">
      <c r="A13" s="86" t="s">
        <v>9</v>
      </c>
      <c r="B13" s="87" t="s">
        <v>428</v>
      </c>
      <c r="C13" s="186">
        <v>40</v>
      </c>
      <c r="D13" s="186">
        <v>152</v>
      </c>
      <c r="E13" s="186">
        <v>493</v>
      </c>
      <c r="F13" s="186" t="s">
        <v>535</v>
      </c>
    </row>
    <row r="14" spans="1:6" ht="33.75" customHeight="1" x14ac:dyDescent="0.25">
      <c r="A14" s="86" t="s">
        <v>11</v>
      </c>
      <c r="B14" s="87" t="s">
        <v>429</v>
      </c>
      <c r="C14" s="186" t="s">
        <v>535</v>
      </c>
      <c r="D14" s="186" t="s">
        <v>535</v>
      </c>
      <c r="E14" s="186" t="s">
        <v>535</v>
      </c>
      <c r="F14" s="186" t="s">
        <v>535</v>
      </c>
    </row>
    <row r="15" spans="1:6" ht="21" customHeight="1" x14ac:dyDescent="0.25">
      <c r="A15" s="86" t="s">
        <v>12</v>
      </c>
      <c r="B15" s="87" t="s">
        <v>430</v>
      </c>
      <c r="C15" s="186" t="s">
        <v>535</v>
      </c>
      <c r="D15" s="186" t="s">
        <v>535</v>
      </c>
      <c r="E15" s="186" t="s">
        <v>535</v>
      </c>
      <c r="F15" s="186">
        <v>50068</v>
      </c>
    </row>
    <row r="16" spans="1:6" x14ac:dyDescent="0.25">
      <c r="A16" s="86" t="s">
        <v>13</v>
      </c>
      <c r="B16" s="97" t="s">
        <v>376</v>
      </c>
      <c r="C16" s="186">
        <v>40</v>
      </c>
      <c r="D16" s="186">
        <f>D10</f>
        <v>152</v>
      </c>
      <c r="E16" s="186">
        <f>E10</f>
        <v>493</v>
      </c>
      <c r="F16" s="186">
        <f>F15+F10</f>
        <v>2098437</v>
      </c>
    </row>
    <row r="17" spans="1:6" ht="35.25" customHeight="1" x14ac:dyDescent="0.25">
      <c r="A17" s="86" t="s">
        <v>439</v>
      </c>
      <c r="B17" s="87" t="s">
        <v>431</v>
      </c>
      <c r="C17" s="186" t="s">
        <v>535</v>
      </c>
      <c r="D17" s="186" t="s">
        <v>535</v>
      </c>
      <c r="E17" s="186">
        <f>2208+61</f>
        <v>2269</v>
      </c>
      <c r="F17" s="186" t="s">
        <v>535</v>
      </c>
    </row>
    <row r="18" spans="1:6" x14ac:dyDescent="0.25">
      <c r="A18" s="86" t="s">
        <v>7</v>
      </c>
      <c r="B18" s="87" t="s">
        <v>432</v>
      </c>
      <c r="C18" s="186" t="s">
        <v>535</v>
      </c>
      <c r="D18" s="186" t="s">
        <v>535</v>
      </c>
      <c r="E18" s="186" t="s">
        <v>535</v>
      </c>
      <c r="F18" s="186" t="s">
        <v>535</v>
      </c>
    </row>
    <row r="19" spans="1:6" x14ac:dyDescent="0.25">
      <c r="A19" s="86" t="s">
        <v>8</v>
      </c>
      <c r="B19" s="87" t="s">
        <v>433</v>
      </c>
      <c r="C19" s="186" t="s">
        <v>535</v>
      </c>
      <c r="D19" s="186" t="s">
        <v>535</v>
      </c>
      <c r="E19" s="186">
        <f>C7-E17</f>
        <v>71315</v>
      </c>
      <c r="F19" s="186" t="s">
        <v>535</v>
      </c>
    </row>
    <row r="20" spans="1:6" x14ac:dyDescent="0.25">
      <c r="A20" s="86" t="s">
        <v>9</v>
      </c>
      <c r="B20" s="97" t="s">
        <v>377</v>
      </c>
      <c r="C20" s="186" t="s">
        <v>535</v>
      </c>
      <c r="D20" s="186" t="s">
        <v>535</v>
      </c>
      <c r="E20" s="186">
        <f>E19+E17</f>
        <v>73584</v>
      </c>
      <c r="F20" s="186" t="s">
        <v>535</v>
      </c>
    </row>
    <row r="21" spans="1:6" x14ac:dyDescent="0.25">
      <c r="A21" s="86" t="s">
        <v>440</v>
      </c>
      <c r="B21" s="87" t="s">
        <v>378</v>
      </c>
      <c r="C21" s="186" t="s">
        <v>535</v>
      </c>
      <c r="D21" s="186">
        <v>104</v>
      </c>
      <c r="E21" s="186">
        <v>682</v>
      </c>
      <c r="F21" s="186" t="s">
        <v>535</v>
      </c>
    </row>
    <row r="22" spans="1:6" ht="31.5" x14ac:dyDescent="0.25">
      <c r="A22" s="86" t="s">
        <v>7</v>
      </c>
      <c r="B22" s="87" t="s">
        <v>434</v>
      </c>
      <c r="C22" s="186" t="s">
        <v>535</v>
      </c>
      <c r="D22" s="186">
        <v>104</v>
      </c>
      <c r="E22" s="186">
        <v>0</v>
      </c>
      <c r="F22" s="186" t="s">
        <v>535</v>
      </c>
    </row>
    <row r="23" spans="1:6" x14ac:dyDescent="0.25">
      <c r="A23" s="86" t="s">
        <v>8</v>
      </c>
      <c r="B23" s="96" t="s">
        <v>435</v>
      </c>
      <c r="C23" s="186" t="s">
        <v>535</v>
      </c>
      <c r="D23" s="186">
        <v>0</v>
      </c>
      <c r="E23" s="186">
        <f>808-584</f>
        <v>224</v>
      </c>
      <c r="F23" s="186" t="s">
        <v>535</v>
      </c>
    </row>
    <row r="24" spans="1:6" x14ac:dyDescent="0.25">
      <c r="A24" s="86" t="s">
        <v>9</v>
      </c>
      <c r="B24" s="97" t="s">
        <v>379</v>
      </c>
      <c r="C24" s="186" t="s">
        <v>535</v>
      </c>
      <c r="D24" s="186">
        <v>104</v>
      </c>
      <c r="E24" s="186">
        <v>817</v>
      </c>
      <c r="F24" s="186" t="s">
        <v>535</v>
      </c>
    </row>
    <row r="25" spans="1:6" x14ac:dyDescent="0.25">
      <c r="A25" s="86" t="s">
        <v>441</v>
      </c>
      <c r="B25" s="87" t="s">
        <v>380</v>
      </c>
      <c r="C25" s="296">
        <v>108464</v>
      </c>
      <c r="D25" s="297"/>
      <c r="E25" s="297"/>
      <c r="F25" s="298"/>
    </row>
    <row r="26" spans="1:6" x14ac:dyDescent="0.25">
      <c r="A26" s="86" t="s">
        <v>442</v>
      </c>
      <c r="B26" s="87" t="s">
        <v>436</v>
      </c>
      <c r="C26" s="296">
        <v>44133.51</v>
      </c>
      <c r="D26" s="297"/>
      <c r="E26" s="297"/>
      <c r="F26" s="298"/>
    </row>
    <row r="27" spans="1:6" x14ac:dyDescent="0.25">
      <c r="A27" s="86" t="s">
        <v>443</v>
      </c>
      <c r="B27" s="87" t="s">
        <v>437</v>
      </c>
      <c r="C27" s="296">
        <v>401</v>
      </c>
      <c r="D27" s="297"/>
      <c r="E27" s="297"/>
      <c r="F27" s="298"/>
    </row>
    <row r="28" spans="1:6" ht="31.5" x14ac:dyDescent="0.25">
      <c r="A28" s="157">
        <v>3</v>
      </c>
      <c r="B28" s="157" t="s">
        <v>382</v>
      </c>
      <c r="C28" s="157" t="s">
        <v>383</v>
      </c>
      <c r="D28" s="157" t="s">
        <v>384</v>
      </c>
      <c r="E28" s="157" t="s">
        <v>423</v>
      </c>
      <c r="F28" s="157" t="s">
        <v>234</v>
      </c>
    </row>
    <row r="29" spans="1:6" x14ac:dyDescent="0.25">
      <c r="A29" s="276" t="s">
        <v>20</v>
      </c>
      <c r="B29" s="295" t="s">
        <v>372</v>
      </c>
      <c r="C29" s="93" t="s">
        <v>387</v>
      </c>
      <c r="D29" s="187">
        <v>0</v>
      </c>
      <c r="E29" s="90" t="s">
        <v>388</v>
      </c>
      <c r="F29" s="185"/>
    </row>
    <row r="30" spans="1:6" x14ac:dyDescent="0.25">
      <c r="A30" s="276"/>
      <c r="B30" s="295"/>
      <c r="C30" s="93" t="s">
        <v>469</v>
      </c>
      <c r="D30" s="187">
        <v>0</v>
      </c>
      <c r="E30" s="91"/>
      <c r="F30" s="185"/>
    </row>
    <row r="31" spans="1:6" x14ac:dyDescent="0.25">
      <c r="A31" s="276"/>
      <c r="B31" s="295"/>
      <c r="C31" s="93" t="s">
        <v>468</v>
      </c>
      <c r="D31" s="187">
        <v>0</v>
      </c>
      <c r="E31" s="91"/>
      <c r="F31" s="185"/>
    </row>
    <row r="32" spans="1:6" x14ac:dyDescent="0.25">
      <c r="A32" s="276"/>
      <c r="B32" s="295"/>
      <c r="C32" s="93" t="s">
        <v>445</v>
      </c>
      <c r="D32" s="187">
        <v>0</v>
      </c>
      <c r="E32" s="91"/>
      <c r="F32" s="185"/>
    </row>
    <row r="33" spans="1:6" x14ac:dyDescent="0.25">
      <c r="A33" s="276"/>
      <c r="B33" s="295"/>
      <c r="C33" s="93" t="s">
        <v>446</v>
      </c>
      <c r="D33" s="187">
        <v>0</v>
      </c>
      <c r="E33" s="91"/>
      <c r="F33" s="185"/>
    </row>
    <row r="34" spans="1:6" x14ac:dyDescent="0.25">
      <c r="A34" s="276"/>
      <c r="B34" s="295"/>
      <c r="C34" s="93" t="s">
        <v>447</v>
      </c>
      <c r="D34" s="187">
        <v>0</v>
      </c>
      <c r="E34" s="90" t="s">
        <v>389</v>
      </c>
      <c r="F34" s="185"/>
    </row>
    <row r="35" spans="1:6" ht="47.25" x14ac:dyDescent="0.25">
      <c r="A35" s="276"/>
      <c r="B35" s="295"/>
      <c r="C35" s="93" t="s">
        <v>390</v>
      </c>
      <c r="D35" s="187">
        <v>0</v>
      </c>
      <c r="E35" s="90" t="s">
        <v>391</v>
      </c>
      <c r="F35" s="185"/>
    </row>
    <row r="36" spans="1:6" x14ac:dyDescent="0.25">
      <c r="A36" s="276"/>
      <c r="B36" s="295"/>
      <c r="C36" s="93" t="s">
        <v>392</v>
      </c>
      <c r="D36" s="187">
        <v>0</v>
      </c>
      <c r="E36" s="91"/>
      <c r="F36" s="185"/>
    </row>
    <row r="37" spans="1:6" x14ac:dyDescent="0.25">
      <c r="A37" s="276"/>
      <c r="B37" s="295"/>
      <c r="C37" s="93" t="s">
        <v>393</v>
      </c>
      <c r="D37" s="187">
        <v>0</v>
      </c>
      <c r="E37" s="90" t="s">
        <v>394</v>
      </c>
      <c r="F37" s="185"/>
    </row>
    <row r="38" spans="1:6" x14ac:dyDescent="0.25">
      <c r="A38" s="276"/>
      <c r="B38" s="295"/>
      <c r="C38" s="89" t="s">
        <v>385</v>
      </c>
      <c r="D38" s="151">
        <f>SUM(D29:D36)</f>
        <v>0</v>
      </c>
      <c r="E38" s="90" t="s">
        <v>386</v>
      </c>
      <c r="F38" s="185"/>
    </row>
    <row r="39" spans="1:6" x14ac:dyDescent="0.25">
      <c r="A39" s="276"/>
      <c r="B39" s="295"/>
      <c r="C39" s="89" t="s">
        <v>395</v>
      </c>
      <c r="D39" s="152">
        <f>D38-D37</f>
        <v>0</v>
      </c>
      <c r="E39" s="189"/>
      <c r="F39" s="185"/>
    </row>
    <row r="40" spans="1:6" x14ac:dyDescent="0.25">
      <c r="A40" s="276" t="s">
        <v>7</v>
      </c>
      <c r="B40" s="295" t="s">
        <v>444</v>
      </c>
      <c r="C40" s="93" t="s">
        <v>387</v>
      </c>
      <c r="D40" s="187">
        <v>0</v>
      </c>
      <c r="E40" s="189"/>
      <c r="F40" s="185"/>
    </row>
    <row r="41" spans="1:6" x14ac:dyDescent="0.25">
      <c r="A41" s="276"/>
      <c r="B41" s="295"/>
      <c r="C41" s="93" t="s">
        <v>469</v>
      </c>
      <c r="D41" s="187">
        <v>0</v>
      </c>
      <c r="E41" s="189"/>
      <c r="F41" s="185"/>
    </row>
    <row r="42" spans="1:6" x14ac:dyDescent="0.25">
      <c r="A42" s="276"/>
      <c r="B42" s="295"/>
      <c r="C42" s="93" t="s">
        <v>468</v>
      </c>
      <c r="D42" s="187">
        <v>0</v>
      </c>
      <c r="E42" s="189"/>
      <c r="F42" s="185"/>
    </row>
    <row r="43" spans="1:6" x14ac:dyDescent="0.25">
      <c r="A43" s="276"/>
      <c r="B43" s="295"/>
      <c r="C43" s="93" t="s">
        <v>445</v>
      </c>
      <c r="D43" s="187">
        <v>0</v>
      </c>
      <c r="E43" s="189"/>
      <c r="F43" s="185"/>
    </row>
    <row r="44" spans="1:6" x14ac:dyDescent="0.25">
      <c r="A44" s="276"/>
      <c r="B44" s="295"/>
      <c r="C44" s="93" t="s">
        <v>446</v>
      </c>
      <c r="D44" s="187">
        <v>0</v>
      </c>
      <c r="E44" s="189"/>
      <c r="F44" s="185"/>
    </row>
    <row r="45" spans="1:6" x14ac:dyDescent="0.25">
      <c r="A45" s="276"/>
      <c r="B45" s="295"/>
      <c r="C45" s="93" t="s">
        <v>447</v>
      </c>
      <c r="D45" s="187">
        <v>0</v>
      </c>
      <c r="E45" s="189"/>
      <c r="F45" s="185"/>
    </row>
    <row r="46" spans="1:6" x14ac:dyDescent="0.25">
      <c r="A46" s="276"/>
      <c r="B46" s="295"/>
      <c r="C46" s="93" t="s">
        <v>390</v>
      </c>
      <c r="D46" s="187">
        <v>0</v>
      </c>
      <c r="E46" s="189"/>
      <c r="F46" s="185"/>
    </row>
    <row r="47" spans="1:6" x14ac:dyDescent="0.25">
      <c r="A47" s="276"/>
      <c r="B47" s="295"/>
      <c r="C47" s="93" t="s">
        <v>392</v>
      </c>
      <c r="D47" s="187">
        <v>0</v>
      </c>
      <c r="E47" s="189"/>
      <c r="F47" s="185"/>
    </row>
    <row r="48" spans="1:6" x14ac:dyDescent="0.25">
      <c r="A48" s="276"/>
      <c r="B48" s="295"/>
      <c r="C48" s="93" t="s">
        <v>397</v>
      </c>
      <c r="D48" s="152">
        <v>0</v>
      </c>
      <c r="E48" s="189"/>
      <c r="F48" s="185"/>
    </row>
    <row r="49" spans="1:6" x14ac:dyDescent="0.25">
      <c r="A49" s="276"/>
      <c r="B49" s="295"/>
      <c r="C49" s="89" t="s">
        <v>396</v>
      </c>
      <c r="D49" s="150">
        <f>SUM(D40:D47)</f>
        <v>0</v>
      </c>
      <c r="E49" s="189"/>
      <c r="F49" s="185"/>
    </row>
    <row r="50" spans="1:6" x14ac:dyDescent="0.25">
      <c r="A50" s="94" t="s">
        <v>8</v>
      </c>
      <c r="B50" s="92"/>
      <c r="C50" s="89" t="s">
        <v>399</v>
      </c>
      <c r="D50" s="152">
        <f>D39+D49-D48</f>
        <v>0</v>
      </c>
      <c r="E50" s="189"/>
      <c r="F50" s="185"/>
    </row>
    <row r="51" spans="1:6" x14ac:dyDescent="0.25">
      <c r="A51" s="94" t="s">
        <v>9</v>
      </c>
      <c r="B51" s="92" t="s">
        <v>398</v>
      </c>
      <c r="C51" s="93" t="s">
        <v>401</v>
      </c>
      <c r="D51" s="188">
        <v>0</v>
      </c>
      <c r="E51" s="189"/>
      <c r="F51" s="185"/>
    </row>
    <row r="52" spans="1:6" ht="31.5" x14ac:dyDescent="0.25">
      <c r="A52" s="94"/>
      <c r="B52" s="92"/>
      <c r="C52" s="90" t="s">
        <v>448</v>
      </c>
      <c r="D52" s="188">
        <v>0</v>
      </c>
      <c r="E52" s="189"/>
      <c r="F52" s="185"/>
    </row>
    <row r="53" spans="1:6" x14ac:dyDescent="0.25">
      <c r="A53" s="94"/>
      <c r="B53" s="92"/>
      <c r="C53" s="93" t="s">
        <v>390</v>
      </c>
      <c r="D53" s="187">
        <v>0</v>
      </c>
      <c r="E53" s="189"/>
      <c r="F53" s="185"/>
    </row>
    <row r="54" spans="1:6" x14ac:dyDescent="0.25">
      <c r="A54" s="94" t="s">
        <v>11</v>
      </c>
      <c r="B54" s="92" t="s">
        <v>400</v>
      </c>
      <c r="C54" s="93" t="s">
        <v>401</v>
      </c>
      <c r="D54" s="188">
        <v>0</v>
      </c>
      <c r="E54" s="189"/>
      <c r="F54" s="185"/>
    </row>
    <row r="55" spans="1:6" ht="31.5" x14ac:dyDescent="0.25">
      <c r="A55" s="94"/>
      <c r="B55" s="92"/>
      <c r="C55" s="90" t="s">
        <v>448</v>
      </c>
      <c r="D55" s="188">
        <v>0</v>
      </c>
      <c r="E55" s="189"/>
      <c r="F55" s="185"/>
    </row>
    <row r="56" spans="1:6" x14ac:dyDescent="0.25">
      <c r="A56" s="94"/>
      <c r="B56" s="92"/>
      <c r="C56" s="93" t="s">
        <v>402</v>
      </c>
      <c r="D56" s="187">
        <v>0</v>
      </c>
      <c r="E56" s="189"/>
      <c r="F56" s="185"/>
    </row>
    <row r="57" spans="1:6" x14ac:dyDescent="0.25">
      <c r="A57" s="94" t="s">
        <v>12</v>
      </c>
      <c r="B57" s="92" t="s">
        <v>374</v>
      </c>
      <c r="C57" s="93" t="s">
        <v>401</v>
      </c>
      <c r="D57" s="188">
        <v>0</v>
      </c>
      <c r="E57" s="189"/>
      <c r="F57" s="185"/>
    </row>
    <row r="58" spans="1:6" x14ac:dyDescent="0.25">
      <c r="A58" s="94"/>
      <c r="B58" s="92"/>
      <c r="C58" s="93" t="s">
        <v>402</v>
      </c>
      <c r="D58" s="188">
        <v>0</v>
      </c>
      <c r="E58" s="189"/>
      <c r="F58" s="185"/>
    </row>
    <row r="59" spans="1:6" ht="41.25" customHeight="1" x14ac:dyDescent="0.25">
      <c r="A59" s="94" t="s">
        <v>13</v>
      </c>
      <c r="B59" s="92"/>
      <c r="C59" s="181" t="s">
        <v>470</v>
      </c>
      <c r="D59" s="158">
        <f>SUM(D51:D58)</f>
        <v>0</v>
      </c>
      <c r="E59" s="189"/>
      <c r="F59" s="185"/>
    </row>
    <row r="60" spans="1:6" x14ac:dyDescent="0.25">
      <c r="A60" s="94" t="s">
        <v>488</v>
      </c>
      <c r="B60" s="92"/>
      <c r="C60" s="89" t="s">
        <v>403</v>
      </c>
      <c r="D60" s="152">
        <f>D50+D59</f>
        <v>0</v>
      </c>
      <c r="E60" s="189"/>
      <c r="F60" s="185"/>
    </row>
    <row r="61" spans="1:6" x14ac:dyDescent="0.25">
      <c r="A61" s="157">
        <v>4</v>
      </c>
      <c r="B61" s="157" t="s">
        <v>382</v>
      </c>
      <c r="C61" s="157" t="s">
        <v>485</v>
      </c>
      <c r="D61" s="157" t="s">
        <v>384</v>
      </c>
      <c r="E61" s="157" t="s">
        <v>423</v>
      </c>
      <c r="F61" s="185"/>
    </row>
    <row r="62" spans="1:6" ht="31.5" x14ac:dyDescent="0.25">
      <c r="A62" s="278" t="s">
        <v>20</v>
      </c>
      <c r="B62" s="277" t="s">
        <v>477</v>
      </c>
      <c r="C62" s="190" t="s">
        <v>404</v>
      </c>
      <c r="D62" s="187">
        <v>621.96799999999996</v>
      </c>
      <c r="E62" s="90" t="s">
        <v>474</v>
      </c>
      <c r="F62" s="185" t="s">
        <v>745</v>
      </c>
    </row>
    <row r="63" spans="1:6" x14ac:dyDescent="0.25">
      <c r="A63" s="278"/>
      <c r="B63" s="277"/>
      <c r="C63" s="190" t="s">
        <v>405</v>
      </c>
      <c r="D63" s="188">
        <v>0</v>
      </c>
      <c r="E63" s="90" t="s">
        <v>475</v>
      </c>
      <c r="F63" s="185"/>
    </row>
    <row r="64" spans="1:6" ht="31.5" x14ac:dyDescent="0.25">
      <c r="A64" s="278"/>
      <c r="B64" s="277"/>
      <c r="C64" s="190" t="s">
        <v>472</v>
      </c>
      <c r="D64" s="187">
        <v>0</v>
      </c>
      <c r="E64" s="90" t="s">
        <v>476</v>
      </c>
      <c r="F64" s="185"/>
    </row>
    <row r="65" spans="1:6" x14ac:dyDescent="0.25">
      <c r="A65" s="278"/>
      <c r="B65" s="277"/>
      <c r="C65" s="190" t="s">
        <v>471</v>
      </c>
      <c r="D65" s="152">
        <f>D62+D63</f>
        <v>621.96799999999996</v>
      </c>
      <c r="E65" s="90"/>
      <c r="F65" s="185" t="s">
        <v>745</v>
      </c>
    </row>
    <row r="66" spans="1:6" x14ac:dyDescent="0.25">
      <c r="A66" s="278"/>
      <c r="B66" s="277"/>
      <c r="C66" s="190" t="s">
        <v>407</v>
      </c>
      <c r="D66" s="152">
        <f>D67-D65</f>
        <v>288.19041666666669</v>
      </c>
      <c r="E66" s="91"/>
      <c r="F66" s="185" t="s">
        <v>745</v>
      </c>
    </row>
    <row r="67" spans="1:6" x14ac:dyDescent="0.25">
      <c r="A67" s="278"/>
      <c r="B67" s="277"/>
      <c r="C67" s="190" t="s">
        <v>473</v>
      </c>
      <c r="D67" s="187">
        <f>1677.204-D85-D73</f>
        <v>910.15841666666665</v>
      </c>
      <c r="E67" s="91"/>
      <c r="F67" s="185" t="s">
        <v>745</v>
      </c>
    </row>
    <row r="68" spans="1:6" ht="31.5" x14ac:dyDescent="0.25">
      <c r="A68" s="278" t="s">
        <v>7</v>
      </c>
      <c r="B68" s="277" t="s">
        <v>481</v>
      </c>
      <c r="C68" s="190" t="s">
        <v>404</v>
      </c>
      <c r="D68" s="187">
        <v>149.846</v>
      </c>
      <c r="E68" s="90" t="s">
        <v>474</v>
      </c>
      <c r="F68" s="185" t="s">
        <v>745</v>
      </c>
    </row>
    <row r="69" spans="1:6" x14ac:dyDescent="0.25">
      <c r="A69" s="278"/>
      <c r="B69" s="277"/>
      <c r="C69" s="190" t="s">
        <v>405</v>
      </c>
      <c r="D69" s="187">
        <v>0</v>
      </c>
      <c r="E69" s="90" t="s">
        <v>475</v>
      </c>
      <c r="F69" s="185"/>
    </row>
    <row r="70" spans="1:6" ht="31.5" x14ac:dyDescent="0.25">
      <c r="A70" s="278"/>
      <c r="B70" s="277"/>
      <c r="C70" s="190" t="s">
        <v>478</v>
      </c>
      <c r="D70" s="188">
        <v>0</v>
      </c>
      <c r="E70" s="90" t="s">
        <v>482</v>
      </c>
      <c r="F70" s="185"/>
    </row>
    <row r="71" spans="1:6" x14ac:dyDescent="0.25">
      <c r="A71" s="278"/>
      <c r="B71" s="277"/>
      <c r="C71" s="191" t="s">
        <v>408</v>
      </c>
      <c r="D71" s="152">
        <f>D68+D69</f>
        <v>149.846</v>
      </c>
      <c r="E71" s="90"/>
      <c r="F71" s="185" t="s">
        <v>745</v>
      </c>
    </row>
    <row r="72" spans="1:6" x14ac:dyDescent="0.25">
      <c r="A72" s="278"/>
      <c r="B72" s="277"/>
      <c r="C72" s="192" t="s">
        <v>409</v>
      </c>
      <c r="D72" s="152">
        <f>D73-D71</f>
        <v>6.2435833333333335</v>
      </c>
      <c r="E72" s="91"/>
      <c r="F72" s="185" t="s">
        <v>745</v>
      </c>
    </row>
    <row r="73" spans="1:6" x14ac:dyDescent="0.25">
      <c r="A73" s="278"/>
      <c r="B73" s="277"/>
      <c r="C73" s="190" t="s">
        <v>479</v>
      </c>
      <c r="D73" s="187">
        <f>D71/0.96</f>
        <v>156.08958333333334</v>
      </c>
      <c r="E73" s="91"/>
      <c r="F73" s="185" t="s">
        <v>745</v>
      </c>
    </row>
    <row r="74" spans="1:6" ht="31.5" x14ac:dyDescent="0.25">
      <c r="A74" s="278" t="s">
        <v>8</v>
      </c>
      <c r="B74" s="277" t="s">
        <v>480</v>
      </c>
      <c r="C74" s="190" t="s">
        <v>404</v>
      </c>
      <c r="D74" s="187">
        <v>0</v>
      </c>
      <c r="E74" s="90" t="s">
        <v>474</v>
      </c>
      <c r="F74" s="185"/>
    </row>
    <row r="75" spans="1:6" x14ac:dyDescent="0.25">
      <c r="A75" s="278"/>
      <c r="B75" s="277"/>
      <c r="C75" s="190" t="s">
        <v>405</v>
      </c>
      <c r="D75" s="187">
        <v>0</v>
      </c>
      <c r="E75" s="90" t="s">
        <v>475</v>
      </c>
      <c r="F75" s="185"/>
    </row>
    <row r="76" spans="1:6" ht="31.5" x14ac:dyDescent="0.25">
      <c r="A76" s="278"/>
      <c r="B76" s="277"/>
      <c r="C76" s="190" t="s">
        <v>486</v>
      </c>
      <c r="D76" s="188">
        <v>0</v>
      </c>
      <c r="E76" s="90" t="s">
        <v>406</v>
      </c>
      <c r="F76" s="185"/>
    </row>
    <row r="77" spans="1:6" x14ac:dyDescent="0.25">
      <c r="A77" s="278"/>
      <c r="B77" s="277"/>
      <c r="C77" s="191" t="s">
        <v>410</v>
      </c>
      <c r="D77" s="152">
        <f>D74+D75</f>
        <v>0</v>
      </c>
      <c r="E77" s="90"/>
      <c r="F77" s="185"/>
    </row>
    <row r="78" spans="1:6" x14ac:dyDescent="0.25">
      <c r="A78" s="278"/>
      <c r="B78" s="277"/>
      <c r="C78" s="192" t="s">
        <v>411</v>
      </c>
      <c r="D78" s="152">
        <f>D79-D77</f>
        <v>0</v>
      </c>
      <c r="E78" s="91"/>
      <c r="F78" s="185"/>
    </row>
    <row r="79" spans="1:6" x14ac:dyDescent="0.25">
      <c r="A79" s="278"/>
      <c r="B79" s="277"/>
      <c r="C79" s="190" t="s">
        <v>484</v>
      </c>
      <c r="D79" s="187"/>
      <c r="E79" s="91"/>
      <c r="F79" s="185"/>
    </row>
    <row r="80" spans="1:6" ht="31.5" x14ac:dyDescent="0.25">
      <c r="A80" s="285" t="s">
        <v>9</v>
      </c>
      <c r="B80" s="282" t="s">
        <v>449</v>
      </c>
      <c r="C80" s="190" t="s">
        <v>404</v>
      </c>
      <c r="D80" s="188">
        <v>610.95600000000002</v>
      </c>
      <c r="E80" s="90" t="s">
        <v>474</v>
      </c>
      <c r="F80" s="185" t="s">
        <v>838</v>
      </c>
    </row>
    <row r="81" spans="1:6" x14ac:dyDescent="0.25">
      <c r="A81" s="286"/>
      <c r="B81" s="283"/>
      <c r="C81" s="190" t="s">
        <v>405</v>
      </c>
      <c r="D81" s="187">
        <v>0</v>
      </c>
      <c r="E81" s="90" t="s">
        <v>475</v>
      </c>
      <c r="F81" s="185"/>
    </row>
    <row r="82" spans="1:6" x14ac:dyDescent="0.25">
      <c r="A82" s="286"/>
      <c r="B82" s="283"/>
      <c r="C82" s="190" t="s">
        <v>450</v>
      </c>
      <c r="D82" s="187">
        <v>0</v>
      </c>
      <c r="E82" s="90"/>
      <c r="F82" s="185"/>
    </row>
    <row r="83" spans="1:6" x14ac:dyDescent="0.25">
      <c r="A83" s="286"/>
      <c r="B83" s="283"/>
      <c r="C83" s="190" t="s">
        <v>487</v>
      </c>
      <c r="D83" s="187">
        <v>0</v>
      </c>
      <c r="E83" s="90"/>
      <c r="F83" s="185"/>
    </row>
    <row r="84" spans="1:6" x14ac:dyDescent="0.25">
      <c r="A84" s="286"/>
      <c r="B84" s="283"/>
      <c r="C84" s="190" t="s">
        <v>445</v>
      </c>
      <c r="D84" s="187">
        <v>0</v>
      </c>
      <c r="E84" s="90"/>
      <c r="F84" s="185"/>
    </row>
    <row r="85" spans="1:6" x14ac:dyDescent="0.25">
      <c r="A85" s="286"/>
      <c r="B85" s="283"/>
      <c r="C85" s="190" t="s">
        <v>494</v>
      </c>
      <c r="D85" s="187">
        <v>610.95600000000002</v>
      </c>
      <c r="E85" s="90"/>
      <c r="F85" s="185" t="s">
        <v>745</v>
      </c>
    </row>
    <row r="86" spans="1:6" x14ac:dyDescent="0.25">
      <c r="A86" s="287"/>
      <c r="B86" s="284"/>
      <c r="C86" s="191" t="s">
        <v>413</v>
      </c>
      <c r="D86" s="152">
        <f>SUM(D80:D83)</f>
        <v>610.95600000000002</v>
      </c>
      <c r="E86" s="90"/>
      <c r="F86" s="185" t="s">
        <v>745</v>
      </c>
    </row>
    <row r="87" spans="1:6" x14ac:dyDescent="0.25">
      <c r="A87" s="288" t="s">
        <v>414</v>
      </c>
      <c r="B87" s="289"/>
      <c r="C87" s="290"/>
      <c r="D87" s="153">
        <f>D67+D73+D79+D85</f>
        <v>1677.2040000000002</v>
      </c>
      <c r="E87" s="90"/>
      <c r="F87" s="185" t="s">
        <v>746</v>
      </c>
    </row>
    <row r="88" spans="1:6" x14ac:dyDescent="0.25">
      <c r="A88" s="288" t="s">
        <v>483</v>
      </c>
      <c r="B88" s="289"/>
      <c r="C88" s="290"/>
      <c r="D88" s="153">
        <f>D65+D71+D77+D86</f>
        <v>1382.77</v>
      </c>
      <c r="E88" s="90"/>
      <c r="F88" s="185" t="s">
        <v>745</v>
      </c>
    </row>
    <row r="89" spans="1:6" x14ac:dyDescent="0.25">
      <c r="A89" s="291"/>
      <c r="B89" s="292"/>
      <c r="C89" s="292"/>
      <c r="D89" s="292"/>
      <c r="E89" s="292"/>
      <c r="F89" s="293"/>
    </row>
    <row r="90" spans="1:6" x14ac:dyDescent="0.25">
      <c r="A90" s="279" t="s">
        <v>451</v>
      </c>
      <c r="B90" s="280"/>
      <c r="C90" s="280"/>
      <c r="D90" s="280"/>
      <c r="E90" s="280"/>
      <c r="F90" s="281"/>
    </row>
    <row r="91" spans="1:6" ht="44.25" customHeight="1" x14ac:dyDescent="0.25">
      <c r="A91" s="157">
        <v>5</v>
      </c>
      <c r="B91" s="157" t="s">
        <v>415</v>
      </c>
      <c r="C91" s="157" t="s">
        <v>489</v>
      </c>
      <c r="D91" s="157" t="s">
        <v>490</v>
      </c>
      <c r="E91" s="157" t="s">
        <v>491</v>
      </c>
      <c r="F91" s="157" t="s">
        <v>452</v>
      </c>
    </row>
    <row r="92" spans="1:6" x14ac:dyDescent="0.25">
      <c r="A92" s="193" t="s">
        <v>20</v>
      </c>
      <c r="B92" s="190" t="s">
        <v>374</v>
      </c>
      <c r="C92" s="234">
        <f>D67</f>
        <v>910.15841666666665</v>
      </c>
      <c r="D92" s="234">
        <f>D62</f>
        <v>621.96799999999996</v>
      </c>
      <c r="E92" s="234">
        <f>C92-D92</f>
        <v>288.19041666666669</v>
      </c>
      <c r="F92" s="185">
        <f>E92/C92</f>
        <v>0.31663764394128829</v>
      </c>
    </row>
    <row r="93" spans="1:6" x14ac:dyDescent="0.25">
      <c r="A93" s="193" t="s">
        <v>7</v>
      </c>
      <c r="B93" s="190" t="s">
        <v>416</v>
      </c>
      <c r="C93" s="234">
        <f>D73</f>
        <v>156.08958333333334</v>
      </c>
      <c r="D93" s="234">
        <f>D71</f>
        <v>149.846</v>
      </c>
      <c r="E93" s="234">
        <f>C93-D93</f>
        <v>6.2435833333333335</v>
      </c>
      <c r="F93" s="185">
        <f>E93/C93</f>
        <v>0.04</v>
      </c>
    </row>
    <row r="94" spans="1:6" x14ac:dyDescent="0.25">
      <c r="A94" s="193" t="s">
        <v>8</v>
      </c>
      <c r="B94" s="190" t="s">
        <v>417</v>
      </c>
      <c r="C94" s="196">
        <v>0</v>
      </c>
      <c r="D94" s="196">
        <v>0</v>
      </c>
      <c r="E94" s="196">
        <v>0</v>
      </c>
      <c r="F94" s="185">
        <v>0</v>
      </c>
    </row>
    <row r="95" spans="1:6" x14ac:dyDescent="0.25">
      <c r="A95" s="193" t="s">
        <v>9</v>
      </c>
      <c r="B95" s="190" t="s">
        <v>412</v>
      </c>
      <c r="C95" s="234">
        <f>D85</f>
        <v>610.95600000000002</v>
      </c>
      <c r="D95" s="196">
        <f>D80</f>
        <v>610.95600000000002</v>
      </c>
      <c r="E95" s="234">
        <f>C95-D95</f>
        <v>0</v>
      </c>
      <c r="F95" s="185">
        <f>E95/C95</f>
        <v>0</v>
      </c>
    </row>
    <row r="96" spans="1:6" ht="31.5" x14ac:dyDescent="0.25">
      <c r="A96" s="157">
        <v>6</v>
      </c>
      <c r="B96" s="157" t="s">
        <v>418</v>
      </c>
      <c r="C96" s="157" t="s">
        <v>489</v>
      </c>
      <c r="D96" s="157" t="s">
        <v>490</v>
      </c>
      <c r="E96" s="157" t="s">
        <v>491</v>
      </c>
      <c r="F96" s="185"/>
    </row>
    <row r="97" spans="1:6" x14ac:dyDescent="0.25">
      <c r="A97" s="193" t="s">
        <v>20</v>
      </c>
      <c r="B97" s="190" t="s">
        <v>374</v>
      </c>
      <c r="C97" s="196">
        <v>0</v>
      </c>
      <c r="D97" s="196">
        <v>0</v>
      </c>
      <c r="E97" s="196">
        <v>0</v>
      </c>
      <c r="F97" s="185">
        <v>0</v>
      </c>
    </row>
    <row r="98" spans="1:6" x14ac:dyDescent="0.25">
      <c r="A98" s="193" t="s">
        <v>7</v>
      </c>
      <c r="B98" s="190" t="s">
        <v>416</v>
      </c>
      <c r="C98" s="196">
        <v>0</v>
      </c>
      <c r="D98" s="196">
        <v>0</v>
      </c>
      <c r="E98" s="196">
        <v>0</v>
      </c>
      <c r="F98" s="185">
        <v>0</v>
      </c>
    </row>
    <row r="99" spans="1:6" x14ac:dyDescent="0.25">
      <c r="A99" s="193" t="s">
        <v>8</v>
      </c>
      <c r="B99" s="190" t="s">
        <v>417</v>
      </c>
      <c r="C99" s="196">
        <v>0</v>
      </c>
      <c r="D99" s="196">
        <v>0</v>
      </c>
      <c r="E99" s="196">
        <v>0</v>
      </c>
      <c r="F99" s="185">
        <v>0</v>
      </c>
    </row>
    <row r="100" spans="1:6" x14ac:dyDescent="0.25">
      <c r="A100" s="193" t="s">
        <v>9</v>
      </c>
      <c r="B100" s="190" t="s">
        <v>412</v>
      </c>
      <c r="C100" s="196">
        <v>0</v>
      </c>
      <c r="D100" s="196">
        <v>0</v>
      </c>
      <c r="E100" s="196">
        <v>0</v>
      </c>
      <c r="F100" s="185">
        <v>0</v>
      </c>
    </row>
    <row r="101" spans="1:6" x14ac:dyDescent="0.25">
      <c r="A101" s="194"/>
      <c r="B101" s="194"/>
      <c r="C101" s="194"/>
      <c r="D101" s="194"/>
      <c r="E101" s="194"/>
      <c r="F101" s="194"/>
    </row>
    <row r="102" spans="1:6" x14ac:dyDescent="0.25">
      <c r="A102" s="194"/>
      <c r="B102" s="194"/>
      <c r="C102" s="194"/>
      <c r="D102" s="194"/>
      <c r="E102" s="194"/>
      <c r="F102" s="194"/>
    </row>
    <row r="103" spans="1:6" x14ac:dyDescent="0.25">
      <c r="A103" s="194"/>
      <c r="B103" s="275" t="s">
        <v>453</v>
      </c>
      <c r="C103" s="275"/>
      <c r="D103" s="194"/>
      <c r="E103" s="194"/>
      <c r="F103" s="194"/>
    </row>
    <row r="104" spans="1:6" x14ac:dyDescent="0.25">
      <c r="A104" s="194"/>
      <c r="B104" s="190" t="s">
        <v>419</v>
      </c>
      <c r="C104" s="195">
        <f>D87-D88</f>
        <v>294.4340000000002</v>
      </c>
      <c r="D104" s="194"/>
      <c r="E104" s="194"/>
      <c r="F104" s="194"/>
    </row>
    <row r="105" spans="1:6" x14ac:dyDescent="0.25">
      <c r="A105" s="194"/>
      <c r="B105" s="190" t="s">
        <v>420</v>
      </c>
      <c r="C105" s="195">
        <f>C104-D37-D48</f>
        <v>294.4340000000002</v>
      </c>
      <c r="D105" s="194"/>
      <c r="E105" s="194"/>
      <c r="F105" s="194"/>
    </row>
    <row r="106" spans="1:6" x14ac:dyDescent="0.25">
      <c r="A106" s="194"/>
      <c r="B106" s="190" t="s">
        <v>421</v>
      </c>
      <c r="C106" s="415">
        <f>C104/D87</f>
        <v>0.17555049952182333</v>
      </c>
      <c r="D106" s="194"/>
      <c r="E106" s="194"/>
      <c r="F106" s="194"/>
    </row>
    <row r="107" spans="1:6" x14ac:dyDescent="0.25">
      <c r="A107" s="194"/>
      <c r="B107" s="190" t="s">
        <v>422</v>
      </c>
      <c r="C107" s="415">
        <f>C105/D87</f>
        <v>0.17555049952182333</v>
      </c>
      <c r="D107" s="194"/>
      <c r="E107" s="194"/>
      <c r="F107" s="194"/>
    </row>
    <row r="108" spans="1:6" x14ac:dyDescent="0.25">
      <c r="A108" s="194"/>
      <c r="B108" s="194"/>
      <c r="C108" s="194"/>
      <c r="D108" s="194"/>
      <c r="E108" s="194"/>
      <c r="F108" s="194"/>
    </row>
  </sheetData>
  <sheetProtection algorithmName="SHA-512" hashValue="GdCLxWIIaM6u3T+u+lVBusq+85IdOTn/PpApc20dt1SujgQRYpW1Vda/8+5eAQP/sAyAih89P18ZF/QATQ1duw==" saltValue="dNlxW4cMZ6dQQ6JoFXsR9g==" spinCount="100000" sheet="1" objects="1" scenarios="1"/>
  <mergeCells count="21">
    <mergeCell ref="A1:F1"/>
    <mergeCell ref="B40:B49"/>
    <mergeCell ref="A68:A73"/>
    <mergeCell ref="B74:B79"/>
    <mergeCell ref="A74:A79"/>
    <mergeCell ref="C26:F26"/>
    <mergeCell ref="C27:F27"/>
    <mergeCell ref="B68:B73"/>
    <mergeCell ref="C25:F25"/>
    <mergeCell ref="B29:B39"/>
    <mergeCell ref="B103:C103"/>
    <mergeCell ref="A29:A39"/>
    <mergeCell ref="A40:A49"/>
    <mergeCell ref="B62:B67"/>
    <mergeCell ref="A62:A67"/>
    <mergeCell ref="A90:F90"/>
    <mergeCell ref="B80:B86"/>
    <mergeCell ref="A80:A86"/>
    <mergeCell ref="A87:C87"/>
    <mergeCell ref="A88:C88"/>
    <mergeCell ref="A89:F89"/>
  </mergeCells>
  <pageMargins left="0.23622047244094491" right="0.23622047244094491" top="0.43" bottom="0.74803149606299213" header="0.31496062992125984" footer="0.31496062992125984"/>
  <pageSetup paperSize="9" scale="70" fitToHeight="0" orientation="landscape"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1"/>
  <sheetViews>
    <sheetView view="pageBreakPreview" topLeftCell="G1" zoomScale="85" zoomScaleNormal="80" zoomScaleSheetLayoutView="85" workbookViewId="0">
      <pane ySplit="6" topLeftCell="A95" activePane="bottomLeft" state="frozen"/>
      <selection pane="bottomLeft" sqref="A1:X462"/>
    </sheetView>
  </sheetViews>
  <sheetFormatPr defaultColWidth="0" defaultRowHeight="15" x14ac:dyDescent="0.25"/>
  <cols>
    <col min="1" max="1" width="4.85546875" style="8" customWidth="1"/>
    <col min="2" max="2" width="9.7109375" style="8" customWidth="1"/>
    <col min="3" max="3" width="11.7109375" style="8" customWidth="1"/>
    <col min="4" max="4" width="9.7109375" style="8" customWidth="1"/>
    <col min="5" max="5" width="27" style="8" bestFit="1" customWidth="1"/>
    <col min="6" max="6" width="15.85546875" style="8" customWidth="1"/>
    <col min="7" max="7" width="15.7109375" style="8" customWidth="1"/>
    <col min="8" max="8" width="13.7109375" style="8" customWidth="1"/>
    <col min="9" max="9" width="12" style="8" customWidth="1"/>
    <col min="10" max="10" width="10.28515625" style="8" customWidth="1"/>
    <col min="11" max="12" width="12.140625" style="8" customWidth="1"/>
    <col min="13" max="13" width="10.5703125" style="8" customWidth="1"/>
    <col min="14" max="15" width="9.28515625" style="8" bestFit="1" customWidth="1"/>
    <col min="16" max="17" width="11.85546875" style="8" customWidth="1"/>
    <col min="18" max="18" width="12.85546875" style="8" customWidth="1"/>
    <col min="19" max="19" width="9.28515625" style="8" bestFit="1" customWidth="1"/>
    <col min="20" max="20" width="11.140625" style="8" bestFit="1" customWidth="1"/>
    <col min="21" max="24" width="11.140625" style="8" customWidth="1"/>
    <col min="25" max="26" width="9.140625" style="63" hidden="1" customWidth="1"/>
    <col min="27" max="36" width="0" style="63" hidden="1" customWidth="1"/>
    <col min="37" max="38" width="0" style="8" hidden="1" customWidth="1"/>
    <col min="39" max="16384" width="9.140625" style="8" hidden="1"/>
  </cols>
  <sheetData>
    <row r="1" spans="1:36" ht="21" x14ac:dyDescent="0.35">
      <c r="A1" s="319" t="s">
        <v>492</v>
      </c>
      <c r="B1" s="319"/>
      <c r="C1" s="319"/>
      <c r="D1" s="319"/>
      <c r="E1" s="319"/>
      <c r="F1" s="319"/>
      <c r="G1" s="319"/>
      <c r="H1" s="319"/>
      <c r="I1" s="319"/>
      <c r="J1" s="319"/>
      <c r="K1" s="319"/>
      <c r="L1" s="319"/>
      <c r="M1" s="319"/>
      <c r="N1" s="319"/>
      <c r="O1" s="319"/>
      <c r="P1" s="319"/>
      <c r="Q1" s="319"/>
      <c r="R1" s="319"/>
      <c r="S1" s="319"/>
      <c r="T1" s="319"/>
      <c r="U1" s="319"/>
      <c r="V1" s="319"/>
      <c r="W1" s="319"/>
      <c r="X1" s="319"/>
    </row>
    <row r="2" spans="1:36" x14ac:dyDescent="0.25">
      <c r="A2" s="335" t="s">
        <v>290</v>
      </c>
      <c r="B2" s="335"/>
      <c r="C2" s="335"/>
      <c r="D2" s="335"/>
      <c r="E2" s="335"/>
      <c r="F2" s="335"/>
      <c r="G2" s="335"/>
      <c r="H2" s="335"/>
      <c r="I2" s="335"/>
      <c r="J2" s="335"/>
      <c r="K2" s="335"/>
      <c r="L2" s="335"/>
      <c r="M2" s="335"/>
      <c r="N2" s="335"/>
      <c r="O2" s="335"/>
      <c r="P2" s="335"/>
      <c r="Q2" s="335"/>
      <c r="R2" s="335"/>
      <c r="S2" s="335"/>
      <c r="T2" s="335"/>
      <c r="U2" s="335"/>
      <c r="V2" s="335"/>
      <c r="W2" s="335"/>
      <c r="X2" s="335"/>
    </row>
    <row r="3" spans="1:36" ht="15" customHeight="1" x14ac:dyDescent="0.25">
      <c r="A3" s="325" t="s">
        <v>0</v>
      </c>
      <c r="B3" s="325" t="s">
        <v>76</v>
      </c>
      <c r="C3" s="325" t="s">
        <v>77</v>
      </c>
      <c r="D3" s="325" t="s">
        <v>281</v>
      </c>
      <c r="E3" s="336" t="s">
        <v>1078</v>
      </c>
      <c r="F3" s="336"/>
      <c r="G3" s="336"/>
      <c r="H3" s="336"/>
      <c r="I3" s="336"/>
      <c r="J3" s="336"/>
      <c r="K3" s="336"/>
      <c r="L3" s="336"/>
      <c r="M3" s="336"/>
      <c r="N3" s="336"/>
      <c r="O3" s="336"/>
      <c r="P3" s="336"/>
      <c r="Q3" s="336"/>
      <c r="R3" s="336"/>
      <c r="S3" s="336"/>
      <c r="T3" s="336"/>
      <c r="U3" s="336"/>
      <c r="V3" s="336"/>
      <c r="W3" s="336"/>
      <c r="X3" s="336"/>
    </row>
    <row r="4" spans="1:36" ht="15" customHeight="1" x14ac:dyDescent="0.25">
      <c r="A4" s="325"/>
      <c r="B4" s="325"/>
      <c r="C4" s="325"/>
      <c r="D4" s="325"/>
      <c r="E4" s="326" t="s">
        <v>43</v>
      </c>
      <c r="F4" s="326"/>
      <c r="G4" s="326"/>
      <c r="H4" s="326"/>
      <c r="I4" s="326"/>
      <c r="J4" s="326"/>
      <c r="K4" s="326"/>
      <c r="L4" s="326"/>
      <c r="M4" s="326"/>
      <c r="N4" s="326" t="s">
        <v>55</v>
      </c>
      <c r="O4" s="326"/>
      <c r="P4" s="326"/>
      <c r="Q4" s="326"/>
      <c r="R4" s="326"/>
      <c r="S4" s="326" t="s">
        <v>56</v>
      </c>
      <c r="T4" s="326"/>
      <c r="U4" s="326" t="s">
        <v>276</v>
      </c>
      <c r="V4" s="326"/>
      <c r="W4" s="326"/>
      <c r="X4" s="325" t="s">
        <v>277</v>
      </c>
    </row>
    <row r="5" spans="1:36" ht="15" customHeight="1" x14ac:dyDescent="0.25">
      <c r="A5" s="325"/>
      <c r="B5" s="325"/>
      <c r="C5" s="325"/>
      <c r="D5" s="325"/>
      <c r="E5" s="325" t="s">
        <v>44</v>
      </c>
      <c r="F5" s="325" t="s">
        <v>67</v>
      </c>
      <c r="G5" s="325" t="s">
        <v>68</v>
      </c>
      <c r="H5" s="325" t="s">
        <v>72</v>
      </c>
      <c r="I5" s="325" t="s">
        <v>73</v>
      </c>
      <c r="J5" s="325" t="s">
        <v>70</v>
      </c>
      <c r="K5" s="325" t="s">
        <v>69</v>
      </c>
      <c r="L5" s="325" t="s">
        <v>71</v>
      </c>
      <c r="M5" s="325" t="s">
        <v>50</v>
      </c>
      <c r="N5" s="165"/>
      <c r="O5" s="326" t="s">
        <v>62</v>
      </c>
      <c r="P5" s="326"/>
      <c r="Q5" s="326"/>
      <c r="R5" s="325" t="s">
        <v>52</v>
      </c>
      <c r="S5" s="325" t="s">
        <v>53</v>
      </c>
      <c r="T5" s="325" t="s">
        <v>54</v>
      </c>
      <c r="U5" s="325" t="s">
        <v>278</v>
      </c>
      <c r="V5" s="325" t="s">
        <v>279</v>
      </c>
      <c r="W5" s="325" t="s">
        <v>280</v>
      </c>
      <c r="X5" s="325"/>
    </row>
    <row r="6" spans="1:36" s="9" customFormat="1" ht="60" x14ac:dyDescent="0.25">
      <c r="A6" s="325"/>
      <c r="B6" s="325"/>
      <c r="C6" s="325"/>
      <c r="D6" s="325"/>
      <c r="E6" s="325"/>
      <c r="F6" s="325"/>
      <c r="G6" s="325"/>
      <c r="H6" s="325"/>
      <c r="I6" s="325"/>
      <c r="J6" s="325"/>
      <c r="K6" s="325"/>
      <c r="L6" s="325"/>
      <c r="M6" s="325"/>
      <c r="N6" s="166" t="s">
        <v>65</v>
      </c>
      <c r="O6" s="166" t="s">
        <v>60</v>
      </c>
      <c r="P6" s="166" t="s">
        <v>61</v>
      </c>
      <c r="Q6" s="166" t="s">
        <v>63</v>
      </c>
      <c r="R6" s="325"/>
      <c r="S6" s="325"/>
      <c r="T6" s="325"/>
      <c r="U6" s="325"/>
      <c r="V6" s="325"/>
      <c r="W6" s="325"/>
      <c r="X6" s="325"/>
      <c r="Y6" s="64"/>
      <c r="Z6" s="64"/>
      <c r="AA6" s="64"/>
      <c r="AB6" s="64"/>
      <c r="AC6" s="64"/>
      <c r="AD6" s="64"/>
      <c r="AE6" s="64"/>
      <c r="AF6" s="64"/>
      <c r="AG6" s="64"/>
      <c r="AH6" s="64"/>
      <c r="AI6" s="64"/>
      <c r="AJ6" s="64"/>
    </row>
    <row r="7" spans="1:36" ht="15.75" thickBot="1" x14ac:dyDescent="0.3">
      <c r="A7" s="322">
        <v>1</v>
      </c>
      <c r="B7" s="306" t="s">
        <v>496</v>
      </c>
      <c r="C7" s="306">
        <v>1</v>
      </c>
      <c r="D7" s="306" t="s">
        <v>497</v>
      </c>
      <c r="E7" s="32" t="s">
        <v>45</v>
      </c>
      <c r="F7" s="243">
        <v>51592</v>
      </c>
      <c r="G7" s="243">
        <v>1389</v>
      </c>
      <c r="H7" s="169">
        <f>F7+G7</f>
        <v>52981</v>
      </c>
      <c r="I7" s="67">
        <f>IFERROR((H7/$H$12),0)</f>
        <v>0.8137027537589655</v>
      </c>
      <c r="J7" s="243">
        <v>112.512</v>
      </c>
      <c r="K7" s="243">
        <v>1.3919999999999999</v>
      </c>
      <c r="L7" s="169">
        <f>J7+K7</f>
        <v>113.904</v>
      </c>
      <c r="M7" s="67">
        <f>IFERROR((L7/$L$12),0)</f>
        <v>0.55682168155220202</v>
      </c>
      <c r="N7" s="320">
        <v>92.96</v>
      </c>
      <c r="O7" s="243">
        <v>27.582999999999998</v>
      </c>
      <c r="P7" s="243">
        <v>1.1679999999999999</v>
      </c>
      <c r="Q7" s="169">
        <f>O7+P7</f>
        <v>28.750999999999998</v>
      </c>
      <c r="R7" s="67">
        <f>IFERROR((Q7/$Q$12),)</f>
        <v>0.34914023412833339</v>
      </c>
      <c r="S7" s="321">
        <f>N12-Q12</f>
        <v>10.611999999999995</v>
      </c>
      <c r="T7" s="308">
        <f>IFERROR((S7/N12),0)</f>
        <v>0.11415662650602405</v>
      </c>
      <c r="U7" s="250">
        <v>13.855399999999999</v>
      </c>
      <c r="V7" s="250">
        <v>13.960900000000001</v>
      </c>
      <c r="W7" s="154">
        <f t="shared" ref="W7:W70" si="0">IFERROR(((V7/U7)*1),0)</f>
        <v>1.0076143597442153</v>
      </c>
      <c r="X7" s="299"/>
    </row>
    <row r="8" spans="1:36" ht="15.75" thickBot="1" x14ac:dyDescent="0.3">
      <c r="A8" s="322"/>
      <c r="B8" s="306"/>
      <c r="C8" s="306"/>
      <c r="D8" s="306"/>
      <c r="E8" s="32" t="s">
        <v>46</v>
      </c>
      <c r="F8" s="243">
        <v>69</v>
      </c>
      <c r="G8" s="243">
        <v>0</v>
      </c>
      <c r="H8" s="169">
        <f>F8+G8</f>
        <v>69</v>
      </c>
      <c r="I8" s="67">
        <f>IFERROR((H8/$H$12),0)</f>
        <v>1.0597287708682098E-3</v>
      </c>
      <c r="J8" s="243">
        <v>0.217</v>
      </c>
      <c r="K8" s="243">
        <v>0</v>
      </c>
      <c r="L8" s="169">
        <f>J8+K8</f>
        <v>0.217</v>
      </c>
      <c r="M8" s="67">
        <f>IFERROR((L8/$L$12),0)</f>
        <v>1.0608082674605621E-3</v>
      </c>
      <c r="N8" s="320"/>
      <c r="O8" s="243">
        <v>8.2000000000000003E-2</v>
      </c>
      <c r="P8" s="243">
        <v>1.6E-2</v>
      </c>
      <c r="Q8" s="169">
        <f>O8+P8</f>
        <v>9.8000000000000004E-2</v>
      </c>
      <c r="R8" s="67">
        <f>IFERROR((Q8/$Q$12),)</f>
        <v>1.1900714042842571E-3</v>
      </c>
      <c r="S8" s="321"/>
      <c r="T8" s="308"/>
      <c r="U8" s="250">
        <v>1.6400000000000001E-2</v>
      </c>
      <c r="V8" s="250">
        <v>4.7999999999999996E-3</v>
      </c>
      <c r="W8" s="154">
        <f t="shared" si="0"/>
        <v>0.29268292682926822</v>
      </c>
      <c r="X8" s="300"/>
    </row>
    <row r="9" spans="1:36" ht="15.75" thickBot="1" x14ac:dyDescent="0.3">
      <c r="A9" s="322"/>
      <c r="B9" s="306"/>
      <c r="C9" s="306"/>
      <c r="D9" s="306"/>
      <c r="E9" s="32" t="s">
        <v>47</v>
      </c>
      <c r="F9" s="243">
        <v>11392</v>
      </c>
      <c r="G9" s="243">
        <v>3</v>
      </c>
      <c r="H9" s="169">
        <f>F9+G9</f>
        <v>11395</v>
      </c>
      <c r="I9" s="67">
        <f>IFERROR((H9/$H$12),0)</f>
        <v>0.17500883107309056</v>
      </c>
      <c r="J9" s="243">
        <v>35.341000000000001</v>
      </c>
      <c r="K9" s="243">
        <v>2.1000000000000001E-2</v>
      </c>
      <c r="L9" s="169">
        <f>J9+K9</f>
        <v>35.362000000000002</v>
      </c>
      <c r="M9" s="67">
        <f>IFERROR((L9/$L$12),0)</f>
        <v>0.17286775093981749</v>
      </c>
      <c r="N9" s="320"/>
      <c r="O9" s="243">
        <v>12.05</v>
      </c>
      <c r="P9" s="243">
        <v>0.72399999999999998</v>
      </c>
      <c r="Q9" s="169">
        <f>O9+P9</f>
        <v>12.774000000000001</v>
      </c>
      <c r="R9" s="67">
        <f>IFERROR((Q9/$Q$12),)</f>
        <v>0.15512216447272553</v>
      </c>
      <c r="S9" s="321"/>
      <c r="T9" s="308"/>
      <c r="U9" s="250">
        <v>9.3552999999999997</v>
      </c>
      <c r="V9" s="250">
        <v>8.6392000000000007</v>
      </c>
      <c r="W9" s="154">
        <f t="shared" si="0"/>
        <v>0.92345515376310761</v>
      </c>
      <c r="X9" s="300"/>
    </row>
    <row r="10" spans="1:36" ht="15.75" thickBot="1" x14ac:dyDescent="0.3">
      <c r="A10" s="322"/>
      <c r="B10" s="306"/>
      <c r="C10" s="306"/>
      <c r="D10" s="306"/>
      <c r="E10" s="32" t="s">
        <v>48</v>
      </c>
      <c r="F10" s="243">
        <v>47</v>
      </c>
      <c r="G10" s="243">
        <v>0</v>
      </c>
      <c r="H10" s="169">
        <f>F10+G10</f>
        <v>47</v>
      </c>
      <c r="I10" s="67">
        <f>IFERROR((H10/$H$12),0)</f>
        <v>7.218442352290704E-4</v>
      </c>
      <c r="J10" s="243">
        <v>23.265000000000001</v>
      </c>
      <c r="K10" s="243">
        <v>0</v>
      </c>
      <c r="L10" s="169">
        <f>J10+K10</f>
        <v>23.265000000000001</v>
      </c>
      <c r="M10" s="67">
        <f>IFERROR((L10/$L$12),0)</f>
        <v>0.11373135641691233</v>
      </c>
      <c r="N10" s="320"/>
      <c r="O10" s="243">
        <v>17.622</v>
      </c>
      <c r="P10" s="243">
        <v>0</v>
      </c>
      <c r="Q10" s="169">
        <f>O10+P10</f>
        <v>17.622</v>
      </c>
      <c r="R10" s="67">
        <f>IFERROR((Q10/$Q$12),)</f>
        <v>0.21399426822752221</v>
      </c>
      <c r="S10" s="321"/>
      <c r="T10" s="308"/>
      <c r="U10" s="250">
        <v>12.111000000000001</v>
      </c>
      <c r="V10" s="250">
        <v>13.1395</v>
      </c>
      <c r="W10" s="154">
        <f t="shared" si="0"/>
        <v>1.0849227974568574</v>
      </c>
      <c r="X10" s="300"/>
    </row>
    <row r="11" spans="1:36" ht="15.75" thickBot="1" x14ac:dyDescent="0.3">
      <c r="A11" s="322"/>
      <c r="B11" s="306"/>
      <c r="C11" s="306"/>
      <c r="D11" s="306"/>
      <c r="E11" s="32" t="s">
        <v>49</v>
      </c>
      <c r="F11" s="243">
        <v>615</v>
      </c>
      <c r="G11" s="243">
        <v>4</v>
      </c>
      <c r="H11" s="169">
        <f>F11+G11</f>
        <v>619</v>
      </c>
      <c r="I11" s="67">
        <f>IFERROR((H11/$H$12),0)</f>
        <v>9.506842161846692E-3</v>
      </c>
      <c r="J11" s="243">
        <v>31.809000000000001</v>
      </c>
      <c r="K11" s="243">
        <v>4.0000000000000001E-3</v>
      </c>
      <c r="L11" s="169">
        <f>J11+K11</f>
        <v>31.813000000000002</v>
      </c>
      <c r="M11" s="67">
        <f>IFERROR((L11/$L$12),0)</f>
        <v>0.15551840282360765</v>
      </c>
      <c r="N11" s="320"/>
      <c r="O11" s="243">
        <v>22.413</v>
      </c>
      <c r="P11" s="243">
        <v>0.69</v>
      </c>
      <c r="Q11" s="169">
        <f>O11+P11</f>
        <v>23.103000000000002</v>
      </c>
      <c r="R11" s="67">
        <f>IFERROR((Q11/$Q$12),)</f>
        <v>0.28055326176713463</v>
      </c>
      <c r="S11" s="321"/>
      <c r="T11" s="308"/>
      <c r="U11" s="250">
        <v>14.098599999999999</v>
      </c>
      <c r="V11" s="250">
        <v>13.815099999999999</v>
      </c>
      <c r="W11" s="154">
        <f t="shared" si="0"/>
        <v>0.97989162044458311</v>
      </c>
      <c r="X11" s="301"/>
    </row>
    <row r="12" spans="1:36" s="20" customFormat="1" ht="15.75" thickBot="1" x14ac:dyDescent="0.3">
      <c r="A12" s="315" t="s">
        <v>51</v>
      </c>
      <c r="B12" s="316"/>
      <c r="C12" s="317"/>
      <c r="D12" s="168"/>
      <c r="E12" s="21"/>
      <c r="F12" s="16">
        <f>SUM(F7:F11)</f>
        <v>63715</v>
      </c>
      <c r="G12" s="16">
        <f>SUM(G7:G11)</f>
        <v>1396</v>
      </c>
      <c r="H12" s="16">
        <f>SUM(H7:H11)</f>
        <v>65111</v>
      </c>
      <c r="I12" s="17">
        <v>1</v>
      </c>
      <c r="J12" s="16">
        <f>SUM(J7:J11)</f>
        <v>203.14399999999998</v>
      </c>
      <c r="K12" s="16">
        <f>SUM(K7:K11)</f>
        <v>1.4169999999999998</v>
      </c>
      <c r="L12" s="16">
        <f>SUM(L7:L11)</f>
        <v>204.56099999999998</v>
      </c>
      <c r="M12" s="17">
        <v>1</v>
      </c>
      <c r="N12" s="16">
        <f>N7</f>
        <v>92.96</v>
      </c>
      <c r="O12" s="16">
        <f>SUM(O7:O11)</f>
        <v>79.75</v>
      </c>
      <c r="P12" s="16">
        <f>SUM(P7:P11)</f>
        <v>2.5979999999999999</v>
      </c>
      <c r="Q12" s="16">
        <f>SUM(Q7:Q11)</f>
        <v>82.347999999999999</v>
      </c>
      <c r="R12" s="17">
        <v>1</v>
      </c>
      <c r="S12" s="16">
        <f>S7</f>
        <v>10.611999999999995</v>
      </c>
      <c r="T12" s="19">
        <f>T7</f>
        <v>0.11415662650602405</v>
      </c>
      <c r="U12" s="155">
        <f>SUM(U7:U11)</f>
        <v>49.436699999999995</v>
      </c>
      <c r="V12" s="71">
        <f>SUM(V7:V11)</f>
        <v>49.5595</v>
      </c>
      <c r="W12" s="156">
        <f t="shared" si="0"/>
        <v>1.0024839845701676</v>
      </c>
      <c r="X12" s="178">
        <f>IFERROR(((1-(1-T12)*W12)*1),0)</f>
        <v>0.11195620523467986</v>
      </c>
      <c r="Y12" s="63"/>
      <c r="Z12" s="63"/>
      <c r="AA12" s="63"/>
      <c r="AB12" s="63"/>
      <c r="AC12" s="63"/>
      <c r="AD12" s="63"/>
      <c r="AE12" s="63"/>
      <c r="AF12" s="63"/>
      <c r="AG12" s="63"/>
      <c r="AH12" s="63"/>
      <c r="AI12" s="63"/>
      <c r="AJ12" s="63"/>
    </row>
    <row r="13" spans="1:36" ht="15.75" thickBot="1" x14ac:dyDescent="0.3">
      <c r="A13" s="322">
        <f>A7+1</f>
        <v>2</v>
      </c>
      <c r="B13" s="306" t="s">
        <v>496</v>
      </c>
      <c r="C13" s="306">
        <v>1</v>
      </c>
      <c r="D13" s="306" t="s">
        <v>498</v>
      </c>
      <c r="E13" s="32" t="s">
        <v>45</v>
      </c>
      <c r="F13" s="243">
        <v>72514</v>
      </c>
      <c r="G13" s="243">
        <v>4268</v>
      </c>
      <c r="H13" s="169">
        <f>F13+G13</f>
        <v>76782</v>
      </c>
      <c r="I13" s="67">
        <f>IFERROR((H13/$H$18),0)</f>
        <v>0.89289701367569074</v>
      </c>
      <c r="J13" s="243">
        <v>92.983000000000004</v>
      </c>
      <c r="K13" s="243">
        <v>4.3620000000000001</v>
      </c>
      <c r="L13" s="169">
        <f>J13+K13</f>
        <v>97.344999999999999</v>
      </c>
      <c r="M13" s="67">
        <f>IFERROR((L13/$L$18),0)</f>
        <v>0.76992739294809931</v>
      </c>
      <c r="N13" s="320">
        <v>39.479999999999997</v>
      </c>
      <c r="O13" s="243">
        <v>13.084</v>
      </c>
      <c r="P13" s="243">
        <v>1.7430000000000001</v>
      </c>
      <c r="Q13" s="169">
        <f>O13+P13</f>
        <v>14.827</v>
      </c>
      <c r="R13" s="67">
        <f>IFERROR((Q13/$Q$18),)</f>
        <v>0.60493676050591605</v>
      </c>
      <c r="S13" s="321">
        <f>N18-Q18</f>
        <v>14.969999999999999</v>
      </c>
      <c r="T13" s="308">
        <f>IFERROR((S13/N18),0)</f>
        <v>0.37917933130699089</v>
      </c>
      <c r="U13" s="250">
        <v>6.9204999999999997</v>
      </c>
      <c r="V13" s="250">
        <v>6.4099000000000004</v>
      </c>
      <c r="W13" s="154">
        <f t="shared" si="0"/>
        <v>0.92621920381475342</v>
      </c>
      <c r="X13" s="299"/>
    </row>
    <row r="14" spans="1:36" ht="15.75" thickBot="1" x14ac:dyDescent="0.3">
      <c r="A14" s="322"/>
      <c r="B14" s="306"/>
      <c r="C14" s="306"/>
      <c r="D14" s="306"/>
      <c r="E14" s="32" t="s">
        <v>46</v>
      </c>
      <c r="F14" s="243">
        <v>3561</v>
      </c>
      <c r="G14" s="243">
        <v>1</v>
      </c>
      <c r="H14" s="169">
        <f>F14+G14</f>
        <v>3562</v>
      </c>
      <c r="I14" s="67">
        <f>IFERROR((H14/$H$18),0)</f>
        <v>4.1422457903060747E-2</v>
      </c>
      <c r="J14" s="243">
        <v>11.967000000000001</v>
      </c>
      <c r="K14" s="243">
        <v>5.0000000000000001E-3</v>
      </c>
      <c r="L14" s="169">
        <f>J14+K14</f>
        <v>11.972000000000001</v>
      </c>
      <c r="M14" s="67">
        <f>IFERROR((L14/$L$18),0)</f>
        <v>9.4689719537466188E-2</v>
      </c>
      <c r="N14" s="320"/>
      <c r="O14" s="243">
        <v>1.18</v>
      </c>
      <c r="P14" s="243">
        <v>2.3170000000000002</v>
      </c>
      <c r="Q14" s="169">
        <f>O14+P14</f>
        <v>3.4969999999999999</v>
      </c>
      <c r="R14" s="67">
        <f>IFERROR((Q14/$Q$18),)</f>
        <v>0.14267645858833131</v>
      </c>
      <c r="S14" s="321"/>
      <c r="T14" s="308"/>
      <c r="U14" s="250">
        <v>0.68410000000000004</v>
      </c>
      <c r="V14" s="250">
        <v>0.33339999999999997</v>
      </c>
      <c r="W14" s="154">
        <f t="shared" si="0"/>
        <v>0.48735564975880713</v>
      </c>
      <c r="X14" s="300"/>
    </row>
    <row r="15" spans="1:36" ht="15.75" thickBot="1" x14ac:dyDescent="0.3">
      <c r="A15" s="322"/>
      <c r="B15" s="306"/>
      <c r="C15" s="306"/>
      <c r="D15" s="306"/>
      <c r="E15" s="32" t="s">
        <v>47</v>
      </c>
      <c r="F15" s="243">
        <v>4566</v>
      </c>
      <c r="G15" s="243">
        <v>4</v>
      </c>
      <c r="H15" s="169">
        <f>F15+G15</f>
        <v>4570</v>
      </c>
      <c r="I15" s="67">
        <f>IFERROR((H15/$H$18),0)</f>
        <v>5.3144478556144757E-2</v>
      </c>
      <c r="J15" s="243">
        <v>12.45</v>
      </c>
      <c r="K15" s="243">
        <v>1.6E-2</v>
      </c>
      <c r="L15" s="169">
        <f>J15+K15</f>
        <v>12.465999999999999</v>
      </c>
      <c r="M15" s="67">
        <f>IFERROR((L15/$L$18),0)</f>
        <v>9.8596896404448159E-2</v>
      </c>
      <c r="N15" s="320"/>
      <c r="O15" s="243">
        <v>3.456</v>
      </c>
      <c r="P15" s="243">
        <v>0.19700000000000001</v>
      </c>
      <c r="Q15" s="169">
        <f>O15+P15</f>
        <v>3.653</v>
      </c>
      <c r="R15" s="67">
        <f>IFERROR((Q15/$Q$18),)</f>
        <v>0.14904120767033865</v>
      </c>
      <c r="S15" s="321"/>
      <c r="T15" s="308"/>
      <c r="U15" s="250">
        <v>2.7319</v>
      </c>
      <c r="V15" s="250">
        <v>2.6749999999999998</v>
      </c>
      <c r="W15" s="154">
        <f t="shared" si="0"/>
        <v>0.979172004831802</v>
      </c>
      <c r="X15" s="300"/>
    </row>
    <row r="16" spans="1:36" ht="15.75" thickBot="1" x14ac:dyDescent="0.3">
      <c r="A16" s="322"/>
      <c r="B16" s="306"/>
      <c r="C16" s="306"/>
      <c r="D16" s="306"/>
      <c r="E16" s="32" t="s">
        <v>48</v>
      </c>
      <c r="F16" s="243">
        <v>1</v>
      </c>
      <c r="G16" s="243">
        <v>0</v>
      </c>
      <c r="H16" s="169">
        <f>F16+G16</f>
        <v>1</v>
      </c>
      <c r="I16" s="67">
        <f>IFERROR((H16/$H$18),0)</f>
        <v>1.1628988743138897E-5</v>
      </c>
      <c r="J16" s="243">
        <v>0.55500000000000005</v>
      </c>
      <c r="K16" s="243">
        <v>0</v>
      </c>
      <c r="L16" s="169">
        <f>J16+K16</f>
        <v>0.55500000000000005</v>
      </c>
      <c r="M16" s="67">
        <f>IFERROR((L16/$L$18),0)</f>
        <v>4.3896420266700412E-3</v>
      </c>
      <c r="N16" s="320"/>
      <c r="O16" s="243">
        <v>0.187</v>
      </c>
      <c r="P16" s="243">
        <v>0</v>
      </c>
      <c r="Q16" s="169">
        <f>O16+P16</f>
        <v>0.187</v>
      </c>
      <c r="R16" s="67">
        <f>IFERROR((Q16/$Q$18),)</f>
        <v>7.6295389636882914E-3</v>
      </c>
      <c r="S16" s="321"/>
      <c r="T16" s="308"/>
      <c r="U16" s="250">
        <v>0.1419</v>
      </c>
      <c r="V16" s="250">
        <v>0.151</v>
      </c>
      <c r="W16" s="154">
        <f t="shared" si="0"/>
        <v>1.0641296687808315</v>
      </c>
      <c r="X16" s="300"/>
    </row>
    <row r="17" spans="1:36" ht="15.75" thickBot="1" x14ac:dyDescent="0.3">
      <c r="A17" s="322"/>
      <c r="B17" s="306"/>
      <c r="C17" s="306"/>
      <c r="D17" s="306"/>
      <c r="E17" s="32" t="s">
        <v>49</v>
      </c>
      <c r="F17" s="243">
        <v>1013</v>
      </c>
      <c r="G17" s="243">
        <v>64</v>
      </c>
      <c r="H17" s="169">
        <f>F17+G17</f>
        <v>1077</v>
      </c>
      <c r="I17" s="67">
        <f>IFERROR((H17/$H$18),0)</f>
        <v>1.2524420876360591E-2</v>
      </c>
      <c r="J17" s="243">
        <v>4.032</v>
      </c>
      <c r="K17" s="243">
        <v>6.4000000000000001E-2</v>
      </c>
      <c r="L17" s="169">
        <f>J17+K17</f>
        <v>4.0960000000000001</v>
      </c>
      <c r="M17" s="67">
        <f>IFERROR((L17/$L$18),0)</f>
        <v>3.2396349083316192E-2</v>
      </c>
      <c r="N17" s="320"/>
      <c r="O17" s="243">
        <v>2.02</v>
      </c>
      <c r="P17" s="243">
        <v>0.32600000000000001</v>
      </c>
      <c r="Q17" s="169">
        <f>O17+P17</f>
        <v>2.3460000000000001</v>
      </c>
      <c r="R17" s="67">
        <f>IFERROR((Q17/$Q$18),)</f>
        <v>9.5716034271725842E-2</v>
      </c>
      <c r="S17" s="321"/>
      <c r="T17" s="308"/>
      <c r="U17" s="250">
        <v>1.3672</v>
      </c>
      <c r="V17" s="250">
        <v>1.4617</v>
      </c>
      <c r="W17" s="154">
        <f t="shared" si="0"/>
        <v>1.0691193680514921</v>
      </c>
      <c r="X17" s="301"/>
    </row>
    <row r="18" spans="1:36" s="20" customFormat="1" ht="15.75" thickBot="1" x14ac:dyDescent="0.3">
      <c r="A18" s="315" t="s">
        <v>51</v>
      </c>
      <c r="B18" s="316"/>
      <c r="C18" s="317"/>
      <c r="D18" s="168"/>
      <c r="E18" s="21"/>
      <c r="F18" s="16">
        <f>SUM(F13:F17)</f>
        <v>81655</v>
      </c>
      <c r="G18" s="16">
        <f>SUM(G13:G17)</f>
        <v>4337</v>
      </c>
      <c r="H18" s="16">
        <f>SUM(H13:H17)</f>
        <v>85992</v>
      </c>
      <c r="I18" s="17">
        <v>1</v>
      </c>
      <c r="J18" s="16">
        <f>SUM(J13:J17)</f>
        <v>121.98700000000001</v>
      </c>
      <c r="K18" s="16">
        <f>SUM(K13:K17)</f>
        <v>4.4470000000000001</v>
      </c>
      <c r="L18" s="16">
        <f>SUM(L13:L17)</f>
        <v>126.43400000000001</v>
      </c>
      <c r="M18" s="17">
        <v>1</v>
      </c>
      <c r="N18" s="16">
        <f>N13</f>
        <v>39.479999999999997</v>
      </c>
      <c r="O18" s="16">
        <f>SUM(O13:O17)</f>
        <v>19.927</v>
      </c>
      <c r="P18" s="16">
        <f>SUM(P13:P17)</f>
        <v>4.5830000000000002</v>
      </c>
      <c r="Q18" s="16">
        <f>SUM(Q13:Q17)</f>
        <v>24.509999999999998</v>
      </c>
      <c r="R18" s="17">
        <v>1</v>
      </c>
      <c r="S18" s="16">
        <f>S13</f>
        <v>14.969999999999999</v>
      </c>
      <c r="T18" s="19">
        <f>T13</f>
        <v>0.37917933130699089</v>
      </c>
      <c r="U18" s="155">
        <f>SUM(U13:U17)</f>
        <v>11.845599999999999</v>
      </c>
      <c r="V18" s="71">
        <f>SUM(V13:V17)</f>
        <v>11.031000000000001</v>
      </c>
      <c r="W18" s="156">
        <f t="shared" si="0"/>
        <v>0.93123184980077001</v>
      </c>
      <c r="X18" s="178">
        <f>IFERROR(((1-(1-T18)*W18)*1),0)</f>
        <v>0.42187202029845816</v>
      </c>
      <c r="Y18" s="63"/>
      <c r="Z18" s="63"/>
      <c r="AA18" s="63"/>
      <c r="AB18" s="63"/>
      <c r="AC18" s="63"/>
      <c r="AD18" s="63"/>
      <c r="AE18" s="63"/>
      <c r="AF18" s="63"/>
      <c r="AG18" s="63"/>
      <c r="AH18" s="63"/>
      <c r="AI18" s="63"/>
      <c r="AJ18" s="63"/>
    </row>
    <row r="19" spans="1:36" ht="15" customHeight="1" thickBot="1" x14ac:dyDescent="0.3">
      <c r="A19" s="322">
        <f>A13+1</f>
        <v>3</v>
      </c>
      <c r="B19" s="306" t="s">
        <v>496</v>
      </c>
      <c r="C19" s="306">
        <v>1</v>
      </c>
      <c r="D19" s="306" t="s">
        <v>499</v>
      </c>
      <c r="E19" s="32" t="s">
        <v>45</v>
      </c>
      <c r="F19" s="243">
        <v>101634</v>
      </c>
      <c r="G19" s="243">
        <v>7729</v>
      </c>
      <c r="H19" s="169">
        <f>F19+G19</f>
        <v>109363</v>
      </c>
      <c r="I19" s="67">
        <f>IFERROR((H19/$H$24),0)</f>
        <v>0.89308725654321997</v>
      </c>
      <c r="J19" s="243">
        <v>96.421999999999997</v>
      </c>
      <c r="K19" s="243">
        <v>5.468</v>
      </c>
      <c r="L19" s="169">
        <f>J19+K19</f>
        <v>101.89</v>
      </c>
      <c r="M19" s="67">
        <f>IFERROR((L19/$L$24),0)</f>
        <v>0.59466210655943408</v>
      </c>
      <c r="N19" s="320">
        <v>68.06</v>
      </c>
      <c r="O19" s="243">
        <v>17.297999999999998</v>
      </c>
      <c r="P19" s="243">
        <v>2.9009999999999998</v>
      </c>
      <c r="Q19" s="169">
        <f>O19+P19</f>
        <v>20.198999999999998</v>
      </c>
      <c r="R19" s="67">
        <f>IFERROR((Q19/$Q$24),0)</f>
        <v>0.37156469592730218</v>
      </c>
      <c r="S19" s="321">
        <f>N24-Q24</f>
        <v>13.698000000000008</v>
      </c>
      <c r="T19" s="308">
        <f>IFERROR((S19/N24),0)</f>
        <v>0.2012635909491626</v>
      </c>
      <c r="U19" s="250">
        <v>8.7954000000000008</v>
      </c>
      <c r="V19" s="250">
        <v>9.2187999999999999</v>
      </c>
      <c r="W19" s="154">
        <f t="shared" si="0"/>
        <v>1.0481387998271823</v>
      </c>
      <c r="X19" s="299"/>
    </row>
    <row r="20" spans="1:36" ht="15" customHeight="1" thickBot="1" x14ac:dyDescent="0.3">
      <c r="A20" s="322"/>
      <c r="B20" s="306"/>
      <c r="C20" s="306"/>
      <c r="D20" s="306"/>
      <c r="E20" s="32" t="s">
        <v>46</v>
      </c>
      <c r="F20" s="243">
        <v>4326</v>
      </c>
      <c r="G20" s="243">
        <v>1</v>
      </c>
      <c r="H20" s="169">
        <f>F20+G20</f>
        <v>4327</v>
      </c>
      <c r="I20" s="67">
        <f>IFERROR((H20/$H$24),0)</f>
        <v>3.5335429341390716E-2</v>
      </c>
      <c r="J20" s="243">
        <v>18.959</v>
      </c>
      <c r="K20" s="243">
        <v>1.2E-2</v>
      </c>
      <c r="L20" s="169">
        <f>J20+K20</f>
        <v>18.971</v>
      </c>
      <c r="M20" s="67">
        <f>IFERROR((L20/$L$24),0)</f>
        <v>0.11072072650445602</v>
      </c>
      <c r="N20" s="320"/>
      <c r="O20" s="243">
        <v>1.4079999999999999</v>
      </c>
      <c r="P20" s="243">
        <v>4.67</v>
      </c>
      <c r="Q20" s="169">
        <f>O20+P20</f>
        <v>6.0779999999999994</v>
      </c>
      <c r="R20" s="67">
        <f>IFERROR((Q20/$Q$24),0)</f>
        <v>0.11180604098451125</v>
      </c>
      <c r="S20" s="321"/>
      <c r="T20" s="308"/>
      <c r="U20" s="250">
        <v>1.1315</v>
      </c>
      <c r="V20" s="250">
        <v>0.66080000000000005</v>
      </c>
      <c r="W20" s="154">
        <f t="shared" si="0"/>
        <v>0.58400353513035796</v>
      </c>
      <c r="X20" s="300"/>
    </row>
    <row r="21" spans="1:36" ht="15" customHeight="1" thickBot="1" x14ac:dyDescent="0.3">
      <c r="A21" s="322"/>
      <c r="B21" s="306"/>
      <c r="C21" s="306"/>
      <c r="D21" s="306"/>
      <c r="E21" s="32" t="s">
        <v>47</v>
      </c>
      <c r="F21" s="243">
        <v>7175</v>
      </c>
      <c r="G21" s="243">
        <v>24</v>
      </c>
      <c r="H21" s="169">
        <f>F21+G21</f>
        <v>7199</v>
      </c>
      <c r="I21" s="67">
        <f>IFERROR((H21/$H$24),0)</f>
        <v>5.8788942876975218E-2</v>
      </c>
      <c r="J21" s="243">
        <v>18.16</v>
      </c>
      <c r="K21" s="243">
        <v>2.8000000000000001E-2</v>
      </c>
      <c r="L21" s="169">
        <f>J21+K21</f>
        <v>18.187999999999999</v>
      </c>
      <c r="M21" s="67">
        <f>IFERROR((L21/$L$24),0)</f>
        <v>0.10615089208070455</v>
      </c>
      <c r="N21" s="320"/>
      <c r="O21" s="243">
        <v>4.9800000000000004</v>
      </c>
      <c r="P21" s="243">
        <v>0.29499999999999998</v>
      </c>
      <c r="Q21" s="169">
        <f>O21+P21</f>
        <v>5.2750000000000004</v>
      </c>
      <c r="R21" s="67">
        <f>IFERROR((Q21/$Q$24),0)</f>
        <v>9.7034693351973816E-2</v>
      </c>
      <c r="S21" s="321"/>
      <c r="T21" s="308"/>
      <c r="U21" s="250">
        <v>3.8898000000000001</v>
      </c>
      <c r="V21" s="250">
        <v>3.7223999999999999</v>
      </c>
      <c r="W21" s="154">
        <f t="shared" si="0"/>
        <v>0.95696436834798704</v>
      </c>
      <c r="X21" s="300"/>
    </row>
    <row r="22" spans="1:36" ht="15" customHeight="1" thickBot="1" x14ac:dyDescent="0.3">
      <c r="A22" s="322"/>
      <c r="B22" s="306"/>
      <c r="C22" s="306"/>
      <c r="D22" s="306"/>
      <c r="E22" s="32" t="s">
        <v>48</v>
      </c>
      <c r="F22" s="243">
        <v>5</v>
      </c>
      <c r="G22" s="243">
        <v>0</v>
      </c>
      <c r="H22" s="169">
        <f>F22+G22</f>
        <v>5</v>
      </c>
      <c r="I22" s="67">
        <f>IFERROR((H22/$H$24),0)</f>
        <v>4.0831325793148504E-5</v>
      </c>
      <c r="J22" s="243">
        <v>0.91700000000000004</v>
      </c>
      <c r="K22" s="243">
        <v>0</v>
      </c>
      <c r="L22" s="169">
        <f>J22+K22</f>
        <v>0.91700000000000004</v>
      </c>
      <c r="M22" s="67">
        <f>IFERROR((L22/$L$24),0)</f>
        <v>5.351900595887733E-3</v>
      </c>
      <c r="N22" s="320"/>
      <c r="O22" s="243">
        <v>0.252</v>
      </c>
      <c r="P22" s="243">
        <v>0</v>
      </c>
      <c r="Q22" s="169">
        <f>O22+P22</f>
        <v>0.252</v>
      </c>
      <c r="R22" s="67">
        <f>IFERROR((Q22/$Q$24),0)</f>
        <v>4.6355910378573272E-3</v>
      </c>
      <c r="S22" s="321"/>
      <c r="T22" s="308"/>
      <c r="U22" s="250">
        <v>0.2419</v>
      </c>
      <c r="V22" s="250">
        <v>0.25569999999999998</v>
      </c>
      <c r="W22" s="154">
        <f t="shared" si="0"/>
        <v>1.0570483670938404</v>
      </c>
      <c r="X22" s="300"/>
    </row>
    <row r="23" spans="1:36" ht="15.75" customHeight="1" thickBot="1" x14ac:dyDescent="0.3">
      <c r="A23" s="322"/>
      <c r="B23" s="306"/>
      <c r="C23" s="306"/>
      <c r="D23" s="306"/>
      <c r="E23" s="32" t="s">
        <v>49</v>
      </c>
      <c r="F23" s="243">
        <v>1364</v>
      </c>
      <c r="G23" s="243">
        <v>197</v>
      </c>
      <c r="H23" s="169">
        <f>F23+G23</f>
        <v>1561</v>
      </c>
      <c r="I23" s="67">
        <f>IFERROR((H23/$H$24),0)</f>
        <v>1.2747539912620964E-2</v>
      </c>
      <c r="J23" s="243">
        <v>31.251999999999999</v>
      </c>
      <c r="K23" s="243">
        <v>0.123</v>
      </c>
      <c r="L23" s="169">
        <f>J23+K23</f>
        <v>31.375</v>
      </c>
      <c r="M23" s="67">
        <f>IFERROR((L23/$L$24),0)</f>
        <v>0.18311437425951757</v>
      </c>
      <c r="N23" s="320"/>
      <c r="O23" s="243">
        <v>22.134</v>
      </c>
      <c r="P23" s="243">
        <v>0.42399999999999999</v>
      </c>
      <c r="Q23" s="169">
        <f>O23+P23</f>
        <v>22.558</v>
      </c>
      <c r="R23" s="67">
        <f>IFERROR((Q23/$Q$24),0)</f>
        <v>0.41495897869835552</v>
      </c>
      <c r="S23" s="321"/>
      <c r="T23" s="308"/>
      <c r="U23" s="250">
        <v>12.9863</v>
      </c>
      <c r="V23" s="250">
        <v>12.884</v>
      </c>
      <c r="W23" s="154">
        <f t="shared" si="0"/>
        <v>0.99212246752346711</v>
      </c>
      <c r="X23" s="301"/>
    </row>
    <row r="24" spans="1:36" s="20" customFormat="1" ht="15.75" customHeight="1" thickBot="1" x14ac:dyDescent="0.3">
      <c r="A24" s="315" t="s">
        <v>51</v>
      </c>
      <c r="B24" s="316"/>
      <c r="C24" s="317"/>
      <c r="D24" s="168"/>
      <c r="E24" s="21"/>
      <c r="F24" s="16">
        <f>SUM(F19:F23)</f>
        <v>114504</v>
      </c>
      <c r="G24" s="16">
        <f>SUM(G19:G23)</f>
        <v>7951</v>
      </c>
      <c r="H24" s="16">
        <f>SUM(H19:H23)</f>
        <v>122455</v>
      </c>
      <c r="I24" s="17">
        <v>1</v>
      </c>
      <c r="J24" s="16">
        <f>SUM(J19:J23)</f>
        <v>165.71</v>
      </c>
      <c r="K24" s="16">
        <f>SUM(K19:K23)</f>
        <v>5.6309999999999993</v>
      </c>
      <c r="L24" s="16">
        <f>SUM(L19:L23)</f>
        <v>171.34100000000001</v>
      </c>
      <c r="M24" s="17">
        <v>1</v>
      </c>
      <c r="N24" s="16">
        <f>N19</f>
        <v>68.06</v>
      </c>
      <c r="O24" s="16">
        <f>SUM(O19:O23)</f>
        <v>46.072000000000003</v>
      </c>
      <c r="P24" s="16">
        <f>SUM(P19:P23)</f>
        <v>8.2899999999999991</v>
      </c>
      <c r="Q24" s="16">
        <f>SUM(Q19:Q23)</f>
        <v>54.361999999999995</v>
      </c>
      <c r="R24" s="17">
        <v>1</v>
      </c>
      <c r="S24" s="16">
        <f>S19</f>
        <v>13.698000000000008</v>
      </c>
      <c r="T24" s="19">
        <f>T19</f>
        <v>0.2012635909491626</v>
      </c>
      <c r="U24" s="155">
        <f>SUM(U19:U23)</f>
        <v>27.044899999999998</v>
      </c>
      <c r="V24" s="71">
        <f>SUM(V19:V23)</f>
        <v>26.741700000000002</v>
      </c>
      <c r="W24" s="156">
        <f t="shared" si="0"/>
        <v>0.98878901382515749</v>
      </c>
      <c r="X24" s="178">
        <f>IFERROR(((1-(1-T24)*W24)*1),0)</f>
        <v>0.21021821378837491</v>
      </c>
      <c r="Y24" s="63"/>
      <c r="Z24" s="63"/>
      <c r="AA24" s="63"/>
      <c r="AB24" s="63"/>
      <c r="AC24" s="63"/>
      <c r="AD24" s="63"/>
      <c r="AE24" s="63"/>
      <c r="AF24" s="63"/>
      <c r="AG24" s="63"/>
      <c r="AH24" s="63"/>
      <c r="AI24" s="63"/>
      <c r="AJ24" s="63"/>
    </row>
    <row r="25" spans="1:36" ht="15" customHeight="1" thickBot="1" x14ac:dyDescent="0.3">
      <c r="A25" s="322">
        <f>A19+1</f>
        <v>4</v>
      </c>
      <c r="B25" s="306" t="s">
        <v>496</v>
      </c>
      <c r="C25" s="306">
        <v>1</v>
      </c>
      <c r="D25" s="306" t="s">
        <v>500</v>
      </c>
      <c r="E25" s="32" t="s">
        <v>45</v>
      </c>
      <c r="F25" s="243">
        <v>107206</v>
      </c>
      <c r="G25" s="243">
        <v>3175</v>
      </c>
      <c r="H25" s="169">
        <f>F25+G25</f>
        <v>110381</v>
      </c>
      <c r="I25" s="67">
        <f>IFERROR((H25/$H$30),0)</f>
        <v>0.9088147147938348</v>
      </c>
      <c r="J25" s="243">
        <v>114.02500000000001</v>
      </c>
      <c r="K25" s="243">
        <v>2.8359999999999999</v>
      </c>
      <c r="L25" s="169">
        <f>J25+K25</f>
        <v>116.861</v>
      </c>
      <c r="M25" s="67">
        <f>IFERROR((L25/$L$30),0)</f>
        <v>0.56264865333320491</v>
      </c>
      <c r="N25" s="320">
        <v>96.47</v>
      </c>
      <c r="O25" s="243">
        <v>19.748999999999999</v>
      </c>
      <c r="P25" s="243">
        <v>5.1180000000000003</v>
      </c>
      <c r="Q25" s="169">
        <f>O25+P25</f>
        <v>24.866999999999997</v>
      </c>
      <c r="R25" s="67">
        <f>IFERROR((Q25/$Q$30),0)</f>
        <v>0.35689477007864973</v>
      </c>
      <c r="S25" s="321">
        <f>N30-Q30</f>
        <v>26.793999999999997</v>
      </c>
      <c r="T25" s="308">
        <f>IFERROR((S25/N30),0)</f>
        <v>0.27774437649010053</v>
      </c>
      <c r="U25" s="250">
        <v>11.154</v>
      </c>
      <c r="V25" s="250">
        <v>9.4376999999999995</v>
      </c>
      <c r="W25" s="154">
        <f t="shared" si="0"/>
        <v>0.84612694997310378</v>
      </c>
      <c r="X25" s="299"/>
    </row>
    <row r="26" spans="1:36" ht="15" customHeight="1" thickBot="1" x14ac:dyDescent="0.3">
      <c r="A26" s="322"/>
      <c r="B26" s="306"/>
      <c r="C26" s="306"/>
      <c r="D26" s="306"/>
      <c r="E26" s="32" t="s">
        <v>46</v>
      </c>
      <c r="F26" s="243">
        <v>2441</v>
      </c>
      <c r="G26" s="243">
        <v>0</v>
      </c>
      <c r="H26" s="169">
        <f>F26+G26</f>
        <v>2441</v>
      </c>
      <c r="I26" s="67">
        <f>IFERROR((H26/$H$30),0)</f>
        <v>2.0097813199841916E-2</v>
      </c>
      <c r="J26" s="243">
        <v>9.3800000000000008</v>
      </c>
      <c r="K26" s="243">
        <v>0</v>
      </c>
      <c r="L26" s="169">
        <f>J26+K26</f>
        <v>9.3800000000000008</v>
      </c>
      <c r="M26" s="67">
        <f>IFERROR((L26/$L$30),0)</f>
        <v>4.5161725197161259E-2</v>
      </c>
      <c r="N26" s="320"/>
      <c r="O26" s="243">
        <v>1.6879999999999999</v>
      </c>
      <c r="P26" s="243">
        <v>0.58399999999999996</v>
      </c>
      <c r="Q26" s="169">
        <f>O26+P26</f>
        <v>2.2719999999999998</v>
      </c>
      <c r="R26" s="67">
        <f>IFERROR((Q26/$Q$30),0)</f>
        <v>3.2608071645903895E-2</v>
      </c>
      <c r="S26" s="321"/>
      <c r="T26" s="308"/>
      <c r="U26" s="250">
        <v>0.4844</v>
      </c>
      <c r="V26" s="250">
        <v>9.4299999999999995E-2</v>
      </c>
      <c r="W26" s="154">
        <f t="shared" si="0"/>
        <v>0.19467382328654004</v>
      </c>
      <c r="X26" s="300"/>
    </row>
    <row r="27" spans="1:36" ht="15" customHeight="1" thickBot="1" x14ac:dyDescent="0.3">
      <c r="A27" s="322"/>
      <c r="B27" s="306"/>
      <c r="C27" s="306"/>
      <c r="D27" s="306"/>
      <c r="E27" s="32" t="s">
        <v>47</v>
      </c>
      <c r="F27" s="243">
        <v>6929</v>
      </c>
      <c r="G27" s="243">
        <v>22</v>
      </c>
      <c r="H27" s="169">
        <f>F27+G27</f>
        <v>6951</v>
      </c>
      <c r="I27" s="67">
        <f>IFERROR((H27/$H$30),0)</f>
        <v>5.7230602028718221E-2</v>
      </c>
      <c r="J27" s="243">
        <v>26.297999999999998</v>
      </c>
      <c r="K27" s="243">
        <v>1.6E-2</v>
      </c>
      <c r="L27" s="169">
        <f>J27+K27</f>
        <v>26.313999999999997</v>
      </c>
      <c r="M27" s="67">
        <f>IFERROR((L27/$L$30),0)</f>
        <v>0.12669356469489351</v>
      </c>
      <c r="N27" s="320"/>
      <c r="O27" s="243">
        <v>6.9470000000000001</v>
      </c>
      <c r="P27" s="243">
        <v>0.56699999999999995</v>
      </c>
      <c r="Q27" s="169">
        <f>O27+P27</f>
        <v>7.5140000000000002</v>
      </c>
      <c r="R27" s="67">
        <f>IFERROR((Q27/$Q$30),0)</f>
        <v>0.10784201159653252</v>
      </c>
      <c r="S27" s="321"/>
      <c r="T27" s="308"/>
      <c r="U27" s="250">
        <v>5.7634999999999996</v>
      </c>
      <c r="V27" s="250">
        <v>5.3322000000000003</v>
      </c>
      <c r="W27" s="154">
        <f t="shared" si="0"/>
        <v>0.92516699921922452</v>
      </c>
      <c r="X27" s="300"/>
    </row>
    <row r="28" spans="1:36" ht="15" customHeight="1" thickBot="1" x14ac:dyDescent="0.3">
      <c r="A28" s="322"/>
      <c r="B28" s="306"/>
      <c r="C28" s="306"/>
      <c r="D28" s="306"/>
      <c r="E28" s="32" t="s">
        <v>48</v>
      </c>
      <c r="F28" s="243">
        <v>58</v>
      </c>
      <c r="G28" s="243">
        <v>0</v>
      </c>
      <c r="H28" s="169">
        <f>F28+G28</f>
        <v>58</v>
      </c>
      <c r="I28" s="67">
        <f>IFERROR((H28/$H$30),0)</f>
        <v>4.775391911474114E-4</v>
      </c>
      <c r="J28" s="243">
        <v>36.271000000000001</v>
      </c>
      <c r="K28" s="243">
        <v>0</v>
      </c>
      <c r="L28" s="169">
        <f>J28+K28</f>
        <v>36.271000000000001</v>
      </c>
      <c r="M28" s="67">
        <f>IFERROR((L28/$L$30),0)</f>
        <v>0.17463336190045159</v>
      </c>
      <c r="N28" s="320"/>
      <c r="O28" s="243">
        <v>27.352</v>
      </c>
      <c r="P28" s="243">
        <v>0</v>
      </c>
      <c r="Q28" s="169">
        <f>O28+P28</f>
        <v>27.352</v>
      </c>
      <c r="R28" s="67">
        <f>IFERROR((Q28/$Q$30),0)</f>
        <v>0.39255984844135711</v>
      </c>
      <c r="S28" s="321"/>
      <c r="T28" s="308"/>
      <c r="U28" s="250">
        <v>17.924800000000001</v>
      </c>
      <c r="V28" s="250">
        <v>32.893599999999999</v>
      </c>
      <c r="W28" s="154">
        <f t="shared" si="0"/>
        <v>1.8350888154958491</v>
      </c>
      <c r="X28" s="300"/>
    </row>
    <row r="29" spans="1:36" ht="15.75" customHeight="1" thickBot="1" x14ac:dyDescent="0.3">
      <c r="A29" s="322"/>
      <c r="B29" s="306"/>
      <c r="C29" s="306"/>
      <c r="D29" s="306"/>
      <c r="E29" s="32" t="s">
        <v>49</v>
      </c>
      <c r="F29" s="243">
        <v>1574</v>
      </c>
      <c r="G29" s="243">
        <v>51</v>
      </c>
      <c r="H29" s="169">
        <f>F29+G29</f>
        <v>1625</v>
      </c>
      <c r="I29" s="67">
        <f>IFERROR((H29/$H$30),0)</f>
        <v>1.3379330786457647E-2</v>
      </c>
      <c r="J29" s="243">
        <v>18.823</v>
      </c>
      <c r="K29" s="243">
        <v>4.9000000000000002E-2</v>
      </c>
      <c r="L29" s="169">
        <f>J29+K29</f>
        <v>18.872</v>
      </c>
      <c r="M29" s="67">
        <f>IFERROR((L29/$L$30),0)</f>
        <v>9.0862694874288608E-2</v>
      </c>
      <c r="N29" s="320"/>
      <c r="O29" s="243">
        <v>7.3479999999999999</v>
      </c>
      <c r="P29" s="243">
        <v>0.32300000000000001</v>
      </c>
      <c r="Q29" s="169">
        <f>O29+P29</f>
        <v>7.6710000000000003</v>
      </c>
      <c r="R29" s="67">
        <f>IFERROR((Q29/$Q$30),0)</f>
        <v>0.11009529823755669</v>
      </c>
      <c r="S29" s="321"/>
      <c r="T29" s="308"/>
      <c r="U29" s="250">
        <v>3.3759999999999999</v>
      </c>
      <c r="V29" s="250">
        <v>3.4474999999999998</v>
      </c>
      <c r="W29" s="154">
        <f t="shared" si="0"/>
        <v>1.0211789099526065</v>
      </c>
      <c r="X29" s="301"/>
    </row>
    <row r="30" spans="1:36" s="20" customFormat="1" ht="15.75" customHeight="1" thickBot="1" x14ac:dyDescent="0.3">
      <c r="A30" s="315" t="s">
        <v>51</v>
      </c>
      <c r="B30" s="316"/>
      <c r="C30" s="317"/>
      <c r="D30" s="168"/>
      <c r="E30" s="21"/>
      <c r="F30" s="16">
        <f>SUM(F25:F29)</f>
        <v>118208</v>
      </c>
      <c r="G30" s="16">
        <f>SUM(G25:G29)</f>
        <v>3248</v>
      </c>
      <c r="H30" s="16">
        <f>SUM(H25:H29)</f>
        <v>121456</v>
      </c>
      <c r="I30" s="17">
        <v>1</v>
      </c>
      <c r="J30" s="16">
        <f>SUM(J25:J29)</f>
        <v>204.797</v>
      </c>
      <c r="K30" s="16">
        <f>SUM(K25:K29)</f>
        <v>2.9009999999999998</v>
      </c>
      <c r="L30" s="16">
        <f>SUM(L25:L29)</f>
        <v>207.69800000000004</v>
      </c>
      <c r="M30" s="17">
        <v>1</v>
      </c>
      <c r="N30" s="16">
        <f>N25</f>
        <v>96.47</v>
      </c>
      <c r="O30" s="16">
        <f>SUM(O25:O29)</f>
        <v>63.083999999999996</v>
      </c>
      <c r="P30" s="16">
        <f>SUM(P25:P29)</f>
        <v>6.5920000000000005</v>
      </c>
      <c r="Q30" s="16">
        <f>SUM(Q25:Q29)</f>
        <v>69.676000000000002</v>
      </c>
      <c r="R30" s="17">
        <v>1</v>
      </c>
      <c r="S30" s="16">
        <f>S25</f>
        <v>26.793999999999997</v>
      </c>
      <c r="T30" s="19">
        <f>T25</f>
        <v>0.27774437649010053</v>
      </c>
      <c r="U30" s="155">
        <f>SUM(U25:U29)</f>
        <v>38.7027</v>
      </c>
      <c r="V30" s="71">
        <f>SUM(V25:V29)</f>
        <v>51.205300000000001</v>
      </c>
      <c r="W30" s="156">
        <f t="shared" si="0"/>
        <v>1.3230420616649485</v>
      </c>
      <c r="X30" s="178">
        <f>IFERROR(((1-(1-T30)*W30)*1),0)</f>
        <v>4.4425430822359724E-2</v>
      </c>
      <c r="Y30" s="63"/>
      <c r="Z30" s="63"/>
      <c r="AA30" s="63"/>
      <c r="AB30" s="63"/>
      <c r="AC30" s="63"/>
      <c r="AD30" s="63"/>
      <c r="AE30" s="63"/>
      <c r="AF30" s="63"/>
      <c r="AG30" s="63"/>
      <c r="AH30" s="63"/>
      <c r="AI30" s="63"/>
      <c r="AJ30" s="63"/>
    </row>
    <row r="31" spans="1:36" ht="15" customHeight="1" thickBot="1" x14ac:dyDescent="0.3">
      <c r="A31" s="322">
        <f>A25+1</f>
        <v>5</v>
      </c>
      <c r="B31" s="306" t="s">
        <v>496</v>
      </c>
      <c r="C31" s="306">
        <v>1</v>
      </c>
      <c r="D31" s="306" t="s">
        <v>501</v>
      </c>
      <c r="E31" s="32" t="s">
        <v>45</v>
      </c>
      <c r="F31" s="243">
        <v>139300</v>
      </c>
      <c r="G31" s="243">
        <v>3342</v>
      </c>
      <c r="H31" s="169">
        <f>F31+G31</f>
        <v>142642</v>
      </c>
      <c r="I31" s="67">
        <f>IFERROR((H31/$H$36),0)</f>
        <v>0.92006914612278601</v>
      </c>
      <c r="J31" s="243">
        <v>145.54599999999999</v>
      </c>
      <c r="K31" s="243">
        <v>3.2879999999999998</v>
      </c>
      <c r="L31" s="169">
        <f>J31+K31</f>
        <v>148.834</v>
      </c>
      <c r="M31" s="67">
        <f>IFERROR((L31/$L$36),0)</f>
        <v>0.72918524325118805</v>
      </c>
      <c r="N31" s="320">
        <v>65.87</v>
      </c>
      <c r="O31" s="243">
        <v>25.995999999999999</v>
      </c>
      <c r="P31" s="243">
        <v>2.62</v>
      </c>
      <c r="Q31" s="169">
        <f>O31+P31</f>
        <v>28.616</v>
      </c>
      <c r="R31" s="67">
        <f>IFERROR((Q31/$Q$36),0)</f>
        <v>0.61553022155302217</v>
      </c>
      <c r="S31" s="321">
        <f>N36-Q36</f>
        <v>19.38000000000001</v>
      </c>
      <c r="T31" s="308">
        <f>IFERROR((S31/N36),0)</f>
        <v>0.29421587976316999</v>
      </c>
      <c r="U31" s="250">
        <v>12.242100000000001</v>
      </c>
      <c r="V31" s="250">
        <v>13.3835</v>
      </c>
      <c r="W31" s="154">
        <f t="shared" si="0"/>
        <v>1.0932356376765424</v>
      </c>
      <c r="X31" s="299"/>
    </row>
    <row r="32" spans="1:36" ht="15" customHeight="1" thickBot="1" x14ac:dyDescent="0.3">
      <c r="A32" s="322"/>
      <c r="B32" s="306"/>
      <c r="C32" s="306"/>
      <c r="D32" s="306"/>
      <c r="E32" s="32" t="s">
        <v>46</v>
      </c>
      <c r="F32" s="243">
        <v>2134</v>
      </c>
      <c r="G32" s="243">
        <v>0</v>
      </c>
      <c r="H32" s="169">
        <f>F32+G32</f>
        <v>2134</v>
      </c>
      <c r="I32" s="67">
        <f>IFERROR((H32/$H$36),0)</f>
        <v>1.3764722576983114E-2</v>
      </c>
      <c r="J32" s="243">
        <v>8.3919999999999995</v>
      </c>
      <c r="K32" s="243">
        <v>0</v>
      </c>
      <c r="L32" s="169">
        <f>J32+K32</f>
        <v>8.3919999999999995</v>
      </c>
      <c r="M32" s="67">
        <f>IFERROR((L32/$L$36),0)</f>
        <v>4.1115085003184552E-2</v>
      </c>
      <c r="N32" s="320"/>
      <c r="O32" s="243">
        <v>0.97499999999999998</v>
      </c>
      <c r="P32" s="243">
        <v>0.47399999999999998</v>
      </c>
      <c r="Q32" s="169">
        <f>O32+P32</f>
        <v>1.4489999999999998</v>
      </c>
      <c r="R32" s="67">
        <f>IFERROR((Q32/$Q$36),0)</f>
        <v>3.1167993116799311E-2</v>
      </c>
      <c r="S32" s="321"/>
      <c r="T32" s="308"/>
      <c r="U32" s="250">
        <v>0.30120000000000002</v>
      </c>
      <c r="V32" s="250">
        <v>0.06</v>
      </c>
      <c r="W32" s="154">
        <f t="shared" si="0"/>
        <v>0.19920318725099601</v>
      </c>
      <c r="X32" s="300"/>
    </row>
    <row r="33" spans="1:36" ht="15" customHeight="1" thickBot="1" x14ac:dyDescent="0.3">
      <c r="A33" s="322"/>
      <c r="B33" s="306"/>
      <c r="C33" s="306"/>
      <c r="D33" s="306"/>
      <c r="E33" s="32" t="s">
        <v>47</v>
      </c>
      <c r="F33" s="243">
        <v>7730</v>
      </c>
      <c r="G33" s="243">
        <v>28</v>
      </c>
      <c r="H33" s="169">
        <f>F33+G33</f>
        <v>7758</v>
      </c>
      <c r="I33" s="67">
        <f>IFERROR((H33/$H$36),0)</f>
        <v>5.0040636247532799E-2</v>
      </c>
      <c r="J33" s="243">
        <v>22.808</v>
      </c>
      <c r="K33" s="243">
        <v>4.3999999999999997E-2</v>
      </c>
      <c r="L33" s="169">
        <f>J33+K33</f>
        <v>22.852</v>
      </c>
      <c r="M33" s="67">
        <f>IFERROR((L33/$L$36),0)</f>
        <v>0.11195923766596443</v>
      </c>
      <c r="N33" s="320"/>
      <c r="O33" s="243">
        <v>5.9960000000000004</v>
      </c>
      <c r="P33" s="243">
        <v>0.311</v>
      </c>
      <c r="Q33" s="169">
        <f>O33+P33</f>
        <v>6.3070000000000004</v>
      </c>
      <c r="R33" s="67">
        <f>IFERROR((Q33/$Q$36),0)</f>
        <v>0.13566358356635838</v>
      </c>
      <c r="S33" s="321"/>
      <c r="T33" s="308"/>
      <c r="U33" s="250">
        <v>4.8167999999999997</v>
      </c>
      <c r="V33" s="250">
        <v>4.9070999999999998</v>
      </c>
      <c r="W33" s="154">
        <f t="shared" si="0"/>
        <v>1.0187468858993523</v>
      </c>
      <c r="X33" s="300"/>
    </row>
    <row r="34" spans="1:36" ht="15" customHeight="1" thickBot="1" x14ac:dyDescent="0.3">
      <c r="A34" s="322"/>
      <c r="B34" s="306"/>
      <c r="C34" s="306"/>
      <c r="D34" s="306"/>
      <c r="E34" s="32" t="s">
        <v>48</v>
      </c>
      <c r="F34" s="243">
        <v>40</v>
      </c>
      <c r="G34" s="243">
        <v>0</v>
      </c>
      <c r="H34" s="169">
        <f>F34+G34</f>
        <v>40</v>
      </c>
      <c r="I34" s="67">
        <f>IFERROR((H34/$H$36),0)</f>
        <v>2.5800792084316988E-4</v>
      </c>
      <c r="J34" s="243">
        <v>11.461</v>
      </c>
      <c r="K34" s="243">
        <v>0</v>
      </c>
      <c r="L34" s="169">
        <f>J34+K34</f>
        <v>11.461</v>
      </c>
      <c r="M34" s="67">
        <f>IFERROR((L34/$L$36),0)</f>
        <v>5.6151094997795303E-2</v>
      </c>
      <c r="N34" s="320"/>
      <c r="O34" s="243">
        <v>2.528</v>
      </c>
      <c r="P34" s="243">
        <v>0</v>
      </c>
      <c r="Q34" s="169">
        <f>O34+P34</f>
        <v>2.528</v>
      </c>
      <c r="R34" s="67">
        <f>IFERROR((Q34/$Q$36),0)</f>
        <v>5.4377285437728552E-2</v>
      </c>
      <c r="S34" s="321"/>
      <c r="T34" s="308"/>
      <c r="U34" s="250">
        <v>2.3224999999999998</v>
      </c>
      <c r="V34" s="250">
        <v>2.3610000000000002</v>
      </c>
      <c r="W34" s="154">
        <f t="shared" si="0"/>
        <v>1.0165769644779334</v>
      </c>
      <c r="X34" s="300"/>
    </row>
    <row r="35" spans="1:36" ht="15.75" customHeight="1" thickBot="1" x14ac:dyDescent="0.3">
      <c r="A35" s="322"/>
      <c r="B35" s="306"/>
      <c r="C35" s="306"/>
      <c r="D35" s="306"/>
      <c r="E35" s="32" t="s">
        <v>49</v>
      </c>
      <c r="F35" s="243">
        <v>2388</v>
      </c>
      <c r="G35" s="243">
        <v>72</v>
      </c>
      <c r="H35" s="169">
        <f>F35+G35</f>
        <v>2460</v>
      </c>
      <c r="I35" s="67">
        <f>IFERROR((H35/$H$36),0)</f>
        <v>1.5867487131854947E-2</v>
      </c>
      <c r="J35" s="243">
        <v>12.497999999999999</v>
      </c>
      <c r="K35" s="243">
        <v>7.2999999999999995E-2</v>
      </c>
      <c r="L35" s="169">
        <f>J35+K35</f>
        <v>12.571</v>
      </c>
      <c r="M35" s="67">
        <f>IFERROR((L35/$L$36),0)</f>
        <v>6.1589339081867617E-2</v>
      </c>
      <c r="N35" s="320"/>
      <c r="O35" s="243">
        <v>7.0590000000000002</v>
      </c>
      <c r="P35" s="243">
        <v>0.53100000000000003</v>
      </c>
      <c r="Q35" s="169">
        <f>O35+P35</f>
        <v>7.59</v>
      </c>
      <c r="R35" s="67">
        <f>IFERROR((Q35/$Q$36),0)</f>
        <v>0.16326091632609166</v>
      </c>
      <c r="S35" s="321"/>
      <c r="T35" s="308"/>
      <c r="U35" s="250">
        <v>3.8338000000000001</v>
      </c>
      <c r="V35" s="250">
        <v>3.9222999999999999</v>
      </c>
      <c r="W35" s="154">
        <f t="shared" si="0"/>
        <v>1.0230841462778444</v>
      </c>
      <c r="X35" s="301"/>
    </row>
    <row r="36" spans="1:36" s="20" customFormat="1" ht="15.75" customHeight="1" thickBot="1" x14ac:dyDescent="0.3">
      <c r="A36" s="315" t="s">
        <v>51</v>
      </c>
      <c r="B36" s="316"/>
      <c r="C36" s="317"/>
      <c r="D36" s="168"/>
      <c r="E36" s="21"/>
      <c r="F36" s="16">
        <f>SUM(F31:F35)</f>
        <v>151592</v>
      </c>
      <c r="G36" s="16">
        <f>SUM(G31:G35)</f>
        <v>3442</v>
      </c>
      <c r="H36" s="16">
        <f>SUM(H31:H35)</f>
        <v>155034</v>
      </c>
      <c r="I36" s="17">
        <v>1</v>
      </c>
      <c r="J36" s="16">
        <f>SUM(J31:J35)</f>
        <v>200.70499999999998</v>
      </c>
      <c r="K36" s="16">
        <f>SUM(K31:K35)</f>
        <v>3.4049999999999998</v>
      </c>
      <c r="L36" s="16">
        <f>SUM(L31:L35)</f>
        <v>204.11</v>
      </c>
      <c r="M36" s="17">
        <v>1</v>
      </c>
      <c r="N36" s="16">
        <f>N31</f>
        <v>65.87</v>
      </c>
      <c r="O36" s="16">
        <f>SUM(O31:O35)</f>
        <v>42.553999999999995</v>
      </c>
      <c r="P36" s="16">
        <f>SUM(P31:P35)</f>
        <v>3.9360000000000004</v>
      </c>
      <c r="Q36" s="16">
        <f>SUM(Q31:Q35)</f>
        <v>46.489999999999995</v>
      </c>
      <c r="R36" s="17">
        <v>1</v>
      </c>
      <c r="S36" s="16">
        <f>S31</f>
        <v>19.38000000000001</v>
      </c>
      <c r="T36" s="19">
        <f>T31</f>
        <v>0.29421587976316999</v>
      </c>
      <c r="U36" s="155">
        <f>SUM(U31:U35)</f>
        <v>23.516400000000001</v>
      </c>
      <c r="V36" s="71">
        <f>SUM(V31:V35)</f>
        <v>24.633900000000001</v>
      </c>
      <c r="W36" s="156">
        <f t="shared" si="0"/>
        <v>1.0475200285758024</v>
      </c>
      <c r="X36" s="178">
        <f>IFERROR(((1-(1-T36)*W36)*1),0)</f>
        <v>0.2606769982011683</v>
      </c>
      <c r="Y36" s="63"/>
      <c r="Z36" s="63"/>
      <c r="AA36" s="63"/>
      <c r="AB36" s="63"/>
      <c r="AC36" s="63"/>
      <c r="AD36" s="63"/>
      <c r="AE36" s="63"/>
      <c r="AF36" s="63"/>
      <c r="AG36" s="63"/>
      <c r="AH36" s="63"/>
      <c r="AI36" s="63"/>
      <c r="AJ36" s="63"/>
    </row>
    <row r="37" spans="1:36" ht="15" customHeight="1" thickBot="1" x14ac:dyDescent="0.3">
      <c r="A37" s="322">
        <f>A31+1</f>
        <v>6</v>
      </c>
      <c r="B37" s="306" t="s">
        <v>504</v>
      </c>
      <c r="C37" s="306">
        <v>2</v>
      </c>
      <c r="D37" s="306" t="s">
        <v>502</v>
      </c>
      <c r="E37" s="32" t="s">
        <v>45</v>
      </c>
      <c r="F37" s="243">
        <v>171392</v>
      </c>
      <c r="G37" s="243">
        <v>3338</v>
      </c>
      <c r="H37" s="169">
        <f>F37+G37</f>
        <v>174730</v>
      </c>
      <c r="I37" s="67">
        <f>IFERROR((H37/$H$42),0)</f>
        <v>0.92128990076875217</v>
      </c>
      <c r="J37" s="243">
        <v>189.46199999999999</v>
      </c>
      <c r="K37" s="243">
        <v>2.9009999999999998</v>
      </c>
      <c r="L37" s="169">
        <f>J37+K37</f>
        <v>192.363</v>
      </c>
      <c r="M37" s="67">
        <f>IFERROR((L37/$L$42),0)</f>
        <v>0.61600117844093549</v>
      </c>
      <c r="N37" s="320">
        <v>177.56</v>
      </c>
      <c r="O37" s="243">
        <v>42.189</v>
      </c>
      <c r="P37" s="243">
        <v>4.0060000000000002</v>
      </c>
      <c r="Q37" s="169">
        <f>O37+P37</f>
        <v>46.195</v>
      </c>
      <c r="R37" s="67">
        <f>IFERROR((Q37/$Q$42),0)</f>
        <v>0.34158298703027257</v>
      </c>
      <c r="S37" s="321">
        <f>N42-Q42</f>
        <v>42.322000000000003</v>
      </c>
      <c r="T37" s="308">
        <f>IFERROR((S37/N42),0)</f>
        <v>0.23835323271006983</v>
      </c>
      <c r="U37" s="250">
        <v>21.139900000000001</v>
      </c>
      <c r="V37" s="250">
        <v>17.774999999999999</v>
      </c>
      <c r="W37" s="154">
        <f t="shared" si="0"/>
        <v>0.84082706162280796</v>
      </c>
      <c r="X37" s="299"/>
    </row>
    <row r="38" spans="1:36" ht="15" customHeight="1" thickBot="1" x14ac:dyDescent="0.3">
      <c r="A38" s="322"/>
      <c r="B38" s="306"/>
      <c r="C38" s="306"/>
      <c r="D38" s="306"/>
      <c r="E38" s="32" t="s">
        <v>46</v>
      </c>
      <c r="F38" s="243">
        <v>900</v>
      </c>
      <c r="G38" s="243">
        <v>0</v>
      </c>
      <c r="H38" s="169">
        <f>F38+G38</f>
        <v>900</v>
      </c>
      <c r="I38" s="67">
        <f>IFERROR((H38/$H$42),0)</f>
        <v>4.7453837960961306E-3</v>
      </c>
      <c r="J38" s="243">
        <v>4.1289999999999996</v>
      </c>
      <c r="K38" s="243">
        <v>0</v>
      </c>
      <c r="L38" s="169">
        <f>J38+K38</f>
        <v>4.1289999999999996</v>
      </c>
      <c r="M38" s="67">
        <f>IFERROR((L38/$L$42),0)</f>
        <v>1.3222235387172286E-2</v>
      </c>
      <c r="N38" s="320"/>
      <c r="O38" s="243">
        <v>0.39700000000000002</v>
      </c>
      <c r="P38" s="243">
        <v>0.13200000000000001</v>
      </c>
      <c r="Q38" s="169">
        <f>O38+P38</f>
        <v>0.52900000000000003</v>
      </c>
      <c r="R38" s="67">
        <f>IFERROR((Q38/$Q$42),0)</f>
        <v>3.9116224729735726E-3</v>
      </c>
      <c r="S38" s="321"/>
      <c r="T38" s="308"/>
      <c r="U38" s="250">
        <v>0.1183</v>
      </c>
      <c r="V38" s="250">
        <v>1.35E-2</v>
      </c>
      <c r="W38" s="154">
        <f t="shared" si="0"/>
        <v>0.11411665257819104</v>
      </c>
      <c r="X38" s="300"/>
    </row>
    <row r="39" spans="1:36" ht="15" customHeight="1" thickBot="1" x14ac:dyDescent="0.3">
      <c r="A39" s="322"/>
      <c r="B39" s="306"/>
      <c r="C39" s="306"/>
      <c r="D39" s="306"/>
      <c r="E39" s="32" t="s">
        <v>47</v>
      </c>
      <c r="F39" s="243">
        <v>12204</v>
      </c>
      <c r="G39" s="243">
        <v>54</v>
      </c>
      <c r="H39" s="169">
        <f>F39+G39</f>
        <v>12258</v>
      </c>
      <c r="I39" s="67">
        <f>IFERROR((H39/$H$42),0)</f>
        <v>6.4632127302829301E-2</v>
      </c>
      <c r="J39" s="243">
        <v>39.752000000000002</v>
      </c>
      <c r="K39" s="243">
        <v>3.5000000000000003E-2</v>
      </c>
      <c r="L39" s="169">
        <f>J39+K39</f>
        <v>39.786999999999999</v>
      </c>
      <c r="M39" s="67">
        <f>IFERROR((L39/$L$42),0)</f>
        <v>0.12740931929024552</v>
      </c>
      <c r="N39" s="320"/>
      <c r="O39" s="243">
        <v>12.414</v>
      </c>
      <c r="P39" s="243">
        <v>0.377</v>
      </c>
      <c r="Q39" s="169">
        <f>O39+P39</f>
        <v>12.791</v>
      </c>
      <c r="R39" s="67">
        <f>IFERROR((Q39/$Q$42),0)</f>
        <v>9.4581404634792005E-2</v>
      </c>
      <c r="S39" s="321"/>
      <c r="T39" s="308"/>
      <c r="U39" s="250">
        <v>9.4159000000000006</v>
      </c>
      <c r="V39" s="250">
        <v>9.0566999999999993</v>
      </c>
      <c r="W39" s="154">
        <f t="shared" si="0"/>
        <v>0.96185176138234252</v>
      </c>
      <c r="X39" s="300"/>
    </row>
    <row r="40" spans="1:36" ht="15" customHeight="1" thickBot="1" x14ac:dyDescent="0.3">
      <c r="A40" s="322"/>
      <c r="B40" s="306"/>
      <c r="C40" s="306"/>
      <c r="D40" s="306"/>
      <c r="E40" s="32" t="s">
        <v>48</v>
      </c>
      <c r="F40" s="243">
        <v>52</v>
      </c>
      <c r="G40" s="243">
        <v>0</v>
      </c>
      <c r="H40" s="169">
        <f>F40+G40</f>
        <v>52</v>
      </c>
      <c r="I40" s="67">
        <f>IFERROR((H40/$H$42),0)</f>
        <v>2.7417773044110979E-4</v>
      </c>
      <c r="J40" s="243">
        <v>45.826999999999998</v>
      </c>
      <c r="K40" s="243">
        <v>0</v>
      </c>
      <c r="L40" s="169">
        <f>J40+K40</f>
        <v>45.826999999999998</v>
      </c>
      <c r="M40" s="67">
        <f>IFERROR((L40/$L$42),0)</f>
        <v>0.14675112160037404</v>
      </c>
      <c r="N40" s="320"/>
      <c r="O40" s="243">
        <v>55.869</v>
      </c>
      <c r="P40" s="243">
        <v>0</v>
      </c>
      <c r="Q40" s="169">
        <f>O40+P40</f>
        <v>55.869</v>
      </c>
      <c r="R40" s="67">
        <f>IFERROR((Q40/$Q$42),0)</f>
        <v>0.41311613599727887</v>
      </c>
      <c r="S40" s="321"/>
      <c r="T40" s="308"/>
      <c r="U40" s="250">
        <v>33.204300000000003</v>
      </c>
      <c r="V40" s="250">
        <v>33.357700000000001</v>
      </c>
      <c r="W40" s="154">
        <f t="shared" si="0"/>
        <v>1.0046198835692968</v>
      </c>
      <c r="X40" s="300"/>
    </row>
    <row r="41" spans="1:36" ht="15.75" customHeight="1" thickBot="1" x14ac:dyDescent="0.3">
      <c r="A41" s="322"/>
      <c r="B41" s="306"/>
      <c r="C41" s="306"/>
      <c r="D41" s="306"/>
      <c r="E41" s="32" t="s">
        <v>49</v>
      </c>
      <c r="F41" s="243">
        <v>1709</v>
      </c>
      <c r="G41" s="243">
        <v>9</v>
      </c>
      <c r="H41" s="169">
        <f>F41+G41</f>
        <v>1718</v>
      </c>
      <c r="I41" s="67">
        <f>IFERROR((H41/$H$42),0)</f>
        <v>9.0584104018812811E-3</v>
      </c>
      <c r="J41" s="243">
        <v>30.164000000000001</v>
      </c>
      <c r="K41" s="243">
        <v>7.0000000000000001E-3</v>
      </c>
      <c r="L41" s="169">
        <f>J41+K41</f>
        <v>30.171000000000003</v>
      </c>
      <c r="M41" s="67">
        <f>IFERROR((L41/$L$42),0)</f>
        <v>9.6616145281272728E-2</v>
      </c>
      <c r="N41" s="320"/>
      <c r="O41" s="243">
        <v>19.137</v>
      </c>
      <c r="P41" s="243">
        <v>0.71699999999999997</v>
      </c>
      <c r="Q41" s="169">
        <f>O41+P41</f>
        <v>19.853999999999999</v>
      </c>
      <c r="R41" s="67">
        <f>IFERROR((Q41/$Q$42),0)</f>
        <v>0.14680784986468301</v>
      </c>
      <c r="S41" s="321"/>
      <c r="T41" s="308"/>
      <c r="U41" s="250">
        <v>12.5326</v>
      </c>
      <c r="V41" s="250">
        <v>12.443199999999999</v>
      </c>
      <c r="W41" s="154">
        <f t="shared" si="0"/>
        <v>0.9928666038970364</v>
      </c>
      <c r="X41" s="301"/>
    </row>
    <row r="42" spans="1:36" s="20" customFormat="1" ht="15.75" customHeight="1" thickBot="1" x14ac:dyDescent="0.3">
      <c r="A42" s="315" t="s">
        <v>51</v>
      </c>
      <c r="B42" s="316"/>
      <c r="C42" s="317"/>
      <c r="D42" s="168"/>
      <c r="E42" s="21"/>
      <c r="F42" s="16">
        <f>SUM(F37:F41)</f>
        <v>186257</v>
      </c>
      <c r="G42" s="16">
        <f>SUM(G37:G41)</f>
        <v>3401</v>
      </c>
      <c r="H42" s="16">
        <f>SUM(H37:H41)</f>
        <v>189658</v>
      </c>
      <c r="I42" s="17">
        <v>1</v>
      </c>
      <c r="J42" s="16">
        <f>SUM(J37:J41)</f>
        <v>309.33399999999995</v>
      </c>
      <c r="K42" s="16">
        <f>SUM(K37:K41)</f>
        <v>2.9430000000000001</v>
      </c>
      <c r="L42" s="16">
        <f>SUM(L37:L41)</f>
        <v>312.27699999999999</v>
      </c>
      <c r="M42" s="17">
        <v>1</v>
      </c>
      <c r="N42" s="16">
        <f>N37</f>
        <v>177.56</v>
      </c>
      <c r="O42" s="16">
        <f>SUM(O37:O41)</f>
        <v>130.006</v>
      </c>
      <c r="P42" s="16">
        <f>SUM(P37:P41)</f>
        <v>5.2319999999999993</v>
      </c>
      <c r="Q42" s="16">
        <f>SUM(Q37:Q41)</f>
        <v>135.238</v>
      </c>
      <c r="R42" s="17">
        <v>1</v>
      </c>
      <c r="S42" s="16">
        <f>S37</f>
        <v>42.322000000000003</v>
      </c>
      <c r="T42" s="19">
        <f>T37</f>
        <v>0.23835323271006983</v>
      </c>
      <c r="U42" s="155">
        <f>SUM(U37:U41)</f>
        <v>76.411000000000001</v>
      </c>
      <c r="V42" s="71">
        <f>SUM(V37:V41)</f>
        <v>72.646100000000004</v>
      </c>
      <c r="W42" s="156">
        <f t="shared" si="0"/>
        <v>0.95072829828166106</v>
      </c>
      <c r="X42" s="178">
        <f>IFERROR(((1-(1-T42)*W42)*1),0)</f>
        <v>0.27588086504271636</v>
      </c>
      <c r="Y42" s="63"/>
      <c r="Z42" s="63"/>
      <c r="AA42" s="63"/>
      <c r="AB42" s="63"/>
      <c r="AC42" s="63"/>
      <c r="AD42" s="63"/>
      <c r="AE42" s="63"/>
      <c r="AF42" s="63"/>
      <c r="AG42" s="63"/>
      <c r="AH42" s="63"/>
      <c r="AI42" s="63"/>
      <c r="AJ42" s="63"/>
    </row>
    <row r="43" spans="1:36" ht="15" customHeight="1" thickBot="1" x14ac:dyDescent="0.3">
      <c r="A43" s="322">
        <f>A37+1</f>
        <v>7</v>
      </c>
      <c r="B43" s="306" t="s">
        <v>504</v>
      </c>
      <c r="C43" s="306">
        <v>2</v>
      </c>
      <c r="D43" s="306" t="s">
        <v>503</v>
      </c>
      <c r="E43" s="32" t="s">
        <v>45</v>
      </c>
      <c r="F43" s="243">
        <v>105346</v>
      </c>
      <c r="G43" s="243">
        <v>3188</v>
      </c>
      <c r="H43" s="169">
        <f>F43+G43</f>
        <v>108534</v>
      </c>
      <c r="I43" s="67">
        <f>IFERROR((H43/$H$48),0)</f>
        <v>0.93782889336294273</v>
      </c>
      <c r="J43" s="243">
        <v>103.604</v>
      </c>
      <c r="K43" s="243">
        <v>3.089</v>
      </c>
      <c r="L43" s="169">
        <f>J43+K43</f>
        <v>106.693</v>
      </c>
      <c r="M43" s="67">
        <f>IFERROR((L43/$L$48),0)</f>
        <v>0.75506001245541521</v>
      </c>
      <c r="N43" s="320">
        <v>51.21</v>
      </c>
      <c r="O43" s="243">
        <v>23.285</v>
      </c>
      <c r="P43" s="243">
        <v>1.0369999999999999</v>
      </c>
      <c r="Q43" s="169">
        <f>O43+P43</f>
        <v>24.321999999999999</v>
      </c>
      <c r="R43" s="67">
        <f>IFERROR((Q43/$Q$48),0)</f>
        <v>0.76366604916951863</v>
      </c>
      <c r="S43" s="321">
        <f>N48-Q48</f>
        <v>19.361000000000001</v>
      </c>
      <c r="T43" s="308">
        <f>IFERROR((S43/N48),0)</f>
        <v>0.37807068931849247</v>
      </c>
      <c r="U43" s="250">
        <v>10.8119</v>
      </c>
      <c r="V43" s="250">
        <v>9.4982000000000006</v>
      </c>
      <c r="W43" s="154">
        <f t="shared" si="0"/>
        <v>0.87849499162959344</v>
      </c>
      <c r="X43" s="299"/>
    </row>
    <row r="44" spans="1:36" ht="15" customHeight="1" thickBot="1" x14ac:dyDescent="0.3">
      <c r="A44" s="322"/>
      <c r="B44" s="306"/>
      <c r="C44" s="306"/>
      <c r="D44" s="306"/>
      <c r="E44" s="32" t="s">
        <v>46</v>
      </c>
      <c r="F44" s="243">
        <v>1164</v>
      </c>
      <c r="G44" s="243">
        <v>0</v>
      </c>
      <c r="H44" s="169">
        <f>F44+G44</f>
        <v>1164</v>
      </c>
      <c r="I44" s="67">
        <f>IFERROR((H44/$H$48),0)</f>
        <v>1.0057980281519757E-2</v>
      </c>
      <c r="J44" s="243">
        <v>5.7140000000000004</v>
      </c>
      <c r="K44" s="243">
        <v>0</v>
      </c>
      <c r="L44" s="169">
        <f>J44+K44</f>
        <v>5.7140000000000004</v>
      </c>
      <c r="M44" s="67">
        <f>IFERROR((L44/$L$48),0)</f>
        <v>4.0437638000339698E-2</v>
      </c>
      <c r="N44" s="320"/>
      <c r="O44" s="243">
        <v>0.97099999999999997</v>
      </c>
      <c r="P44" s="243">
        <v>0.109</v>
      </c>
      <c r="Q44" s="169">
        <f>O44+P44</f>
        <v>1.08</v>
      </c>
      <c r="R44" s="67">
        <f>IFERROR((Q44/$Q$48),0)</f>
        <v>3.3910012873245632E-2</v>
      </c>
      <c r="S44" s="321"/>
      <c r="T44" s="308"/>
      <c r="U44" s="250">
        <v>0.24299999999999999</v>
      </c>
      <c r="V44" s="250">
        <v>2.7099999999999999E-2</v>
      </c>
      <c r="W44" s="154">
        <f t="shared" si="0"/>
        <v>0.11152263374485596</v>
      </c>
      <c r="X44" s="300"/>
    </row>
    <row r="45" spans="1:36" ht="15" customHeight="1" thickBot="1" x14ac:dyDescent="0.3">
      <c r="A45" s="322"/>
      <c r="B45" s="306"/>
      <c r="C45" s="306"/>
      <c r="D45" s="306"/>
      <c r="E45" s="32" t="s">
        <v>47</v>
      </c>
      <c r="F45" s="243">
        <v>4640</v>
      </c>
      <c r="G45" s="243">
        <v>45</v>
      </c>
      <c r="H45" s="169">
        <f>F45+G45</f>
        <v>4685</v>
      </c>
      <c r="I45" s="67">
        <f>IFERROR((H45/$H$48),0)</f>
        <v>4.0482506545463974E-2</v>
      </c>
      <c r="J45" s="243">
        <v>14.965</v>
      </c>
      <c r="K45" s="243">
        <v>6.2E-2</v>
      </c>
      <c r="L45" s="169">
        <f>J45+K45</f>
        <v>15.026999999999999</v>
      </c>
      <c r="M45" s="67">
        <f>IFERROR((L45/$L$48),0)</f>
        <v>0.10634518484968578</v>
      </c>
      <c r="N45" s="320"/>
      <c r="O45" s="243">
        <v>3.8639999999999999</v>
      </c>
      <c r="P45" s="243">
        <v>0.11</v>
      </c>
      <c r="Q45" s="169">
        <f>O45+P45</f>
        <v>3.9739999999999998</v>
      </c>
      <c r="R45" s="67">
        <f>IFERROR((Q45/$Q$48),0)</f>
        <v>0.12477628810951677</v>
      </c>
      <c r="S45" s="321"/>
      <c r="T45" s="308"/>
      <c r="U45" s="250">
        <v>3.0013999999999998</v>
      </c>
      <c r="V45" s="250">
        <v>3.0188999999999999</v>
      </c>
      <c r="W45" s="154">
        <f t="shared" si="0"/>
        <v>1.0058306123808889</v>
      </c>
      <c r="X45" s="300"/>
    </row>
    <row r="46" spans="1:36" ht="15" customHeight="1" thickBot="1" x14ac:dyDescent="0.3">
      <c r="A46" s="322"/>
      <c r="B46" s="306"/>
      <c r="C46" s="306"/>
      <c r="D46" s="306"/>
      <c r="E46" s="32" t="s">
        <v>48</v>
      </c>
      <c r="F46" s="243">
        <v>10</v>
      </c>
      <c r="G46" s="243">
        <v>0</v>
      </c>
      <c r="H46" s="169">
        <f>F46+G46</f>
        <v>10</v>
      </c>
      <c r="I46" s="67">
        <f>IFERROR((H46/$H$48),0)</f>
        <v>8.640876530515256E-5</v>
      </c>
      <c r="J46" s="243">
        <v>7.5369999999999999</v>
      </c>
      <c r="K46" s="243">
        <v>0</v>
      </c>
      <c r="L46" s="169">
        <f>J46+K46</f>
        <v>7.5369999999999999</v>
      </c>
      <c r="M46" s="67">
        <f>IFERROR((L46/$L$48),0)</f>
        <v>5.3338900526524374E-2</v>
      </c>
      <c r="N46" s="320"/>
      <c r="O46" s="243">
        <v>0.97</v>
      </c>
      <c r="P46" s="243">
        <v>0</v>
      </c>
      <c r="Q46" s="169">
        <f>O46+P46</f>
        <v>0.97</v>
      </c>
      <c r="R46" s="67">
        <f>IFERROR((Q46/$Q$48),0)</f>
        <v>3.0456215265785423E-2</v>
      </c>
      <c r="S46" s="321"/>
      <c r="T46" s="308"/>
      <c r="U46" s="250">
        <v>0.81399999999999995</v>
      </c>
      <c r="V46" s="250">
        <v>1.0508999999999999</v>
      </c>
      <c r="W46" s="154">
        <f t="shared" si="0"/>
        <v>1.2910319410319411</v>
      </c>
      <c r="X46" s="300"/>
    </row>
    <row r="47" spans="1:36" ht="15.75" customHeight="1" thickBot="1" x14ac:dyDescent="0.3">
      <c r="A47" s="322"/>
      <c r="B47" s="306"/>
      <c r="C47" s="306"/>
      <c r="D47" s="306"/>
      <c r="E47" s="32" t="s">
        <v>49</v>
      </c>
      <c r="F47" s="243">
        <v>1318</v>
      </c>
      <c r="G47" s="243">
        <v>18</v>
      </c>
      <c r="H47" s="169">
        <f>F47+G47</f>
        <v>1336</v>
      </c>
      <c r="I47" s="67">
        <f>IFERROR((H47/$H$48),0)</f>
        <v>1.1544211044768382E-2</v>
      </c>
      <c r="J47" s="243">
        <v>6.3220000000000001</v>
      </c>
      <c r="K47" s="243">
        <v>1.0999999999999999E-2</v>
      </c>
      <c r="L47" s="169">
        <f>J47+K47</f>
        <v>6.3330000000000002</v>
      </c>
      <c r="M47" s="67">
        <f>IFERROR((L47/$L$48),0)</f>
        <v>4.4818264168034874E-2</v>
      </c>
      <c r="N47" s="320"/>
      <c r="O47" s="243">
        <v>1.3169999999999999</v>
      </c>
      <c r="P47" s="243">
        <v>0.186</v>
      </c>
      <c r="Q47" s="169">
        <f>O47+P47</f>
        <v>1.5029999999999999</v>
      </c>
      <c r="R47" s="67">
        <f>IFERROR((Q47/$Q$48),0)</f>
        <v>4.7191434581933492E-2</v>
      </c>
      <c r="S47" s="321"/>
      <c r="T47" s="308"/>
      <c r="U47" s="250">
        <v>1.1808000000000001</v>
      </c>
      <c r="V47" s="250">
        <v>1.2699</v>
      </c>
      <c r="W47" s="154">
        <f t="shared" si="0"/>
        <v>1.0754573170731707</v>
      </c>
      <c r="X47" s="301"/>
    </row>
    <row r="48" spans="1:36" s="20" customFormat="1" ht="15.75" customHeight="1" thickBot="1" x14ac:dyDescent="0.3">
      <c r="A48" s="315" t="s">
        <v>51</v>
      </c>
      <c r="B48" s="316"/>
      <c r="C48" s="317"/>
      <c r="D48" s="168"/>
      <c r="E48" s="21"/>
      <c r="F48" s="16">
        <f>SUM(F43:F47)</f>
        <v>112478</v>
      </c>
      <c r="G48" s="16">
        <f>SUM(G43:G47)</f>
        <v>3251</v>
      </c>
      <c r="H48" s="16">
        <f>SUM(H43:H47)</f>
        <v>115729</v>
      </c>
      <c r="I48" s="17">
        <v>1</v>
      </c>
      <c r="J48" s="16">
        <f>SUM(J43:J47)</f>
        <v>138.142</v>
      </c>
      <c r="K48" s="16">
        <f>SUM(K43:K47)</f>
        <v>3.1619999999999999</v>
      </c>
      <c r="L48" s="16">
        <f>SUM(L43:L47)</f>
        <v>141.304</v>
      </c>
      <c r="M48" s="17">
        <v>1</v>
      </c>
      <c r="N48" s="16">
        <f>N43</f>
        <v>51.21</v>
      </c>
      <c r="O48" s="16">
        <f>SUM(O43:O47)</f>
        <v>30.407</v>
      </c>
      <c r="P48" s="16">
        <f>SUM(P43:P47)</f>
        <v>1.4419999999999999</v>
      </c>
      <c r="Q48" s="16">
        <f>SUM(Q43:Q47)</f>
        <v>31.849</v>
      </c>
      <c r="R48" s="17">
        <v>1</v>
      </c>
      <c r="S48" s="16">
        <f>S43</f>
        <v>19.361000000000001</v>
      </c>
      <c r="T48" s="19">
        <f>T43</f>
        <v>0.37807068931849247</v>
      </c>
      <c r="U48" s="155">
        <f>SUM(U43:U47)</f>
        <v>16.051100000000002</v>
      </c>
      <c r="V48" s="71">
        <f>SUM(V43:V47)</f>
        <v>14.865000000000002</v>
      </c>
      <c r="W48" s="156">
        <f t="shared" si="0"/>
        <v>0.92610475294528105</v>
      </c>
      <c r="X48" s="178">
        <f>IFERROR(((1-(1-T48)*W48)*1),0)</f>
        <v>0.42402830938187352</v>
      </c>
      <c r="Y48" s="63"/>
      <c r="Z48" s="63"/>
      <c r="AA48" s="63"/>
      <c r="AB48" s="63"/>
      <c r="AC48" s="63"/>
      <c r="AD48" s="63"/>
      <c r="AE48" s="63"/>
      <c r="AF48" s="63"/>
      <c r="AG48" s="63"/>
      <c r="AH48" s="63"/>
      <c r="AI48" s="63"/>
      <c r="AJ48" s="63"/>
    </row>
    <row r="49" spans="1:36" ht="15" customHeight="1" thickBot="1" x14ac:dyDescent="0.3">
      <c r="A49" s="322">
        <f>A43+1</f>
        <v>8</v>
      </c>
      <c r="B49" s="306" t="s">
        <v>506</v>
      </c>
      <c r="C49" s="306">
        <v>3</v>
      </c>
      <c r="D49" s="306" t="s">
        <v>505</v>
      </c>
      <c r="E49" s="32" t="s">
        <v>45</v>
      </c>
      <c r="F49" s="243">
        <v>209523</v>
      </c>
      <c r="G49" s="243">
        <v>3433</v>
      </c>
      <c r="H49" s="169">
        <f>F49+G49</f>
        <v>212956</v>
      </c>
      <c r="I49" s="67">
        <f>IFERROR((H49/$H$54),0)</f>
        <v>0.92130514912652606</v>
      </c>
      <c r="J49" s="243">
        <v>211.529</v>
      </c>
      <c r="K49" s="243">
        <v>2.7639999999999998</v>
      </c>
      <c r="L49" s="169">
        <f>J49+K49</f>
        <v>214.29300000000001</v>
      </c>
      <c r="M49" s="67">
        <f>IFERROR((L49/$L$54),0)</f>
        <v>0.72583382164159638</v>
      </c>
      <c r="N49" s="320">
        <v>94.99</v>
      </c>
      <c r="O49" s="243">
        <v>37.476999999999997</v>
      </c>
      <c r="P49" s="243">
        <v>4.32</v>
      </c>
      <c r="Q49" s="169">
        <f>O49+P49</f>
        <v>41.796999999999997</v>
      </c>
      <c r="R49" s="67">
        <f>IFERROR((Q49/$Q$54),0)</f>
        <v>0.62285041576014055</v>
      </c>
      <c r="S49" s="321">
        <f>N54-Q54</f>
        <v>27.883999999999986</v>
      </c>
      <c r="T49" s="308">
        <f>IFERROR((S49/N54),0)</f>
        <v>0.29354668912517096</v>
      </c>
      <c r="U49" s="250">
        <v>19.851900000000001</v>
      </c>
      <c r="V49" s="250">
        <v>18.743200000000002</v>
      </c>
      <c r="W49" s="154">
        <f t="shared" si="0"/>
        <v>0.94415144142374285</v>
      </c>
      <c r="X49" s="299"/>
    </row>
    <row r="50" spans="1:36" ht="15" customHeight="1" thickBot="1" x14ac:dyDescent="0.3">
      <c r="A50" s="322"/>
      <c r="B50" s="306"/>
      <c r="C50" s="306"/>
      <c r="D50" s="306"/>
      <c r="E50" s="32" t="s">
        <v>46</v>
      </c>
      <c r="F50" s="243">
        <v>3135</v>
      </c>
      <c r="G50" s="243">
        <v>9</v>
      </c>
      <c r="H50" s="169">
        <f>F50+G50</f>
        <v>3144</v>
      </c>
      <c r="I50" s="67">
        <f>IFERROR((H50/$H$54),0)</f>
        <v>1.3601792806278283E-2</v>
      </c>
      <c r="J50" s="243">
        <v>14.331</v>
      </c>
      <c r="K50" s="243">
        <v>3.7999999999999999E-2</v>
      </c>
      <c r="L50" s="169">
        <f>J50+K50</f>
        <v>14.369</v>
      </c>
      <c r="M50" s="67">
        <f>IFERROR((L50/$L$54),0)</f>
        <v>4.8669374096065192E-2</v>
      </c>
      <c r="N50" s="320"/>
      <c r="O50" s="243">
        <v>2.0379999999999998</v>
      </c>
      <c r="P50" s="243">
        <v>0.443</v>
      </c>
      <c r="Q50" s="169">
        <f>O50+P50</f>
        <v>2.4809999999999999</v>
      </c>
      <c r="R50" s="67">
        <f>IFERROR((Q50/$Q$54),0)</f>
        <v>3.6971358745864748E-2</v>
      </c>
      <c r="S50" s="321"/>
      <c r="T50" s="308"/>
      <c r="U50" s="250">
        <v>0.51160000000000005</v>
      </c>
      <c r="V50" s="250">
        <v>0.16059999999999999</v>
      </c>
      <c r="W50" s="154">
        <f t="shared" si="0"/>
        <v>0.31391712275215006</v>
      </c>
      <c r="X50" s="300"/>
    </row>
    <row r="51" spans="1:36" ht="15" customHeight="1" thickBot="1" x14ac:dyDescent="0.3">
      <c r="A51" s="322"/>
      <c r="B51" s="306"/>
      <c r="C51" s="306"/>
      <c r="D51" s="306"/>
      <c r="E51" s="32" t="s">
        <v>47</v>
      </c>
      <c r="F51" s="243">
        <v>12318</v>
      </c>
      <c r="G51" s="243">
        <v>5</v>
      </c>
      <c r="H51" s="169">
        <f>F51+G51</f>
        <v>12323</v>
      </c>
      <c r="I51" s="67">
        <f>IFERROR((H51/$H$54),0)</f>
        <v>5.3312624921045576E-2</v>
      </c>
      <c r="J51" s="243">
        <v>43.058999999999997</v>
      </c>
      <c r="K51" s="243">
        <v>4.0000000000000001E-3</v>
      </c>
      <c r="L51" s="169">
        <f>J51+K51</f>
        <v>43.062999999999995</v>
      </c>
      <c r="M51" s="67">
        <f>IFERROR((L51/$L$54),0)</f>
        <v>0.14585908947726739</v>
      </c>
      <c r="N51" s="320"/>
      <c r="O51" s="243">
        <v>11.954000000000001</v>
      </c>
      <c r="P51" s="243">
        <v>0.36099999999999999</v>
      </c>
      <c r="Q51" s="169">
        <f>O51+P51</f>
        <v>12.315000000000001</v>
      </c>
      <c r="R51" s="67">
        <f>IFERROR((Q51/$Q$54),0)</f>
        <v>0.18351563198521742</v>
      </c>
      <c r="S51" s="321"/>
      <c r="T51" s="308"/>
      <c r="U51" s="250">
        <v>9.1943999999999999</v>
      </c>
      <c r="V51" s="250">
        <v>9.1308000000000007</v>
      </c>
      <c r="W51" s="154">
        <f t="shared" si="0"/>
        <v>0.99308274601931623</v>
      </c>
      <c r="X51" s="300"/>
    </row>
    <row r="52" spans="1:36" ht="15" customHeight="1" thickBot="1" x14ac:dyDescent="0.3">
      <c r="A52" s="322"/>
      <c r="B52" s="306"/>
      <c r="C52" s="306"/>
      <c r="D52" s="306"/>
      <c r="E52" s="32" t="s">
        <v>48</v>
      </c>
      <c r="F52" s="243">
        <v>38</v>
      </c>
      <c r="G52" s="243">
        <v>0</v>
      </c>
      <c r="H52" s="169">
        <f>F52+G52</f>
        <v>38</v>
      </c>
      <c r="I52" s="67">
        <f>IFERROR((H52/$H$54),0)</f>
        <v>1.6439825910896143E-4</v>
      </c>
      <c r="J52" s="243">
        <v>10.555</v>
      </c>
      <c r="K52" s="243">
        <v>0</v>
      </c>
      <c r="L52" s="169">
        <f>J52+K52</f>
        <v>10.555</v>
      </c>
      <c r="M52" s="67">
        <f>IFERROR((L52/$L$54),0)</f>
        <v>3.575093907606431E-2</v>
      </c>
      <c r="N52" s="320"/>
      <c r="O52" s="243">
        <v>4.2670000000000003</v>
      </c>
      <c r="P52" s="243">
        <v>0</v>
      </c>
      <c r="Q52" s="169">
        <f>O52+P52</f>
        <v>4.2670000000000003</v>
      </c>
      <c r="R52" s="67">
        <f>IFERROR((Q52/$Q$54),0)</f>
        <v>6.358596846779721E-2</v>
      </c>
      <c r="S52" s="321"/>
      <c r="T52" s="308"/>
      <c r="U52" s="250">
        <v>3.3521999999999998</v>
      </c>
      <c r="V52" s="250">
        <v>3.5076000000000001</v>
      </c>
      <c r="W52" s="154">
        <f t="shared" si="0"/>
        <v>1.0463576158940397</v>
      </c>
      <c r="X52" s="300"/>
    </row>
    <row r="53" spans="1:36" ht="15.75" customHeight="1" thickBot="1" x14ac:dyDescent="0.3">
      <c r="A53" s="322"/>
      <c r="B53" s="306"/>
      <c r="C53" s="306"/>
      <c r="D53" s="306"/>
      <c r="E53" s="32" t="s">
        <v>49</v>
      </c>
      <c r="F53" s="243">
        <v>2674</v>
      </c>
      <c r="G53" s="243">
        <v>11</v>
      </c>
      <c r="H53" s="169">
        <f>F53+G53</f>
        <v>2685</v>
      </c>
      <c r="I53" s="67">
        <f>IFERROR((H53/$H$54),0)</f>
        <v>1.1616034887041091E-2</v>
      </c>
      <c r="J53" s="243">
        <v>12.946</v>
      </c>
      <c r="K53" s="243">
        <v>1.0999999999999999E-2</v>
      </c>
      <c r="L53" s="169">
        <f>J53+K53</f>
        <v>12.956999999999999</v>
      </c>
      <c r="M53" s="67">
        <f>IFERROR((L53/$L$54),0)</f>
        <v>4.3886775709006655E-2</v>
      </c>
      <c r="N53" s="320"/>
      <c r="O53" s="243">
        <v>5.6429999999999998</v>
      </c>
      <c r="P53" s="243">
        <v>0.60299999999999998</v>
      </c>
      <c r="Q53" s="169">
        <f>O53+P53</f>
        <v>6.2459999999999996</v>
      </c>
      <c r="R53" s="67">
        <f>IFERROR((Q53/$Q$54),0)</f>
        <v>9.3076625040979924E-2</v>
      </c>
      <c r="S53" s="321"/>
      <c r="T53" s="308"/>
      <c r="U53" s="250">
        <v>4.2521000000000004</v>
      </c>
      <c r="V53" s="250">
        <v>4.2173999999999996</v>
      </c>
      <c r="W53" s="154">
        <f t="shared" si="0"/>
        <v>0.99183932645045958</v>
      </c>
      <c r="X53" s="301"/>
    </row>
    <row r="54" spans="1:36" s="20" customFormat="1" ht="15.75" customHeight="1" thickBot="1" x14ac:dyDescent="0.3">
      <c r="A54" s="315" t="s">
        <v>51</v>
      </c>
      <c r="B54" s="316"/>
      <c r="C54" s="317"/>
      <c r="D54" s="168"/>
      <c r="E54" s="21"/>
      <c r="F54" s="16">
        <f>SUM(F49:F53)</f>
        <v>227688</v>
      </c>
      <c r="G54" s="16">
        <f>SUM(G49:G53)</f>
        <v>3458</v>
      </c>
      <c r="H54" s="16">
        <f>SUM(H49:H53)</f>
        <v>231146</v>
      </c>
      <c r="I54" s="17">
        <v>1</v>
      </c>
      <c r="J54" s="16">
        <f>SUM(J49:J53)</f>
        <v>292.42</v>
      </c>
      <c r="K54" s="16">
        <f>SUM(K49:K53)</f>
        <v>2.8169999999999997</v>
      </c>
      <c r="L54" s="16">
        <f>SUM(L49:L53)</f>
        <v>295.23700000000002</v>
      </c>
      <c r="M54" s="17">
        <v>1</v>
      </c>
      <c r="N54" s="16">
        <f>N49</f>
        <v>94.99</v>
      </c>
      <c r="O54" s="16">
        <f>SUM(O49:O53)</f>
        <v>61.378999999999998</v>
      </c>
      <c r="P54" s="16">
        <f>SUM(P49:P53)</f>
        <v>5.7269999999999994</v>
      </c>
      <c r="Q54" s="16">
        <f>SUM(Q49:Q53)</f>
        <v>67.106000000000009</v>
      </c>
      <c r="R54" s="17">
        <v>1</v>
      </c>
      <c r="S54" s="16">
        <f>S49</f>
        <v>27.883999999999986</v>
      </c>
      <c r="T54" s="19">
        <f>T49</f>
        <v>0.29354668912517096</v>
      </c>
      <c r="U54" s="155">
        <f>SUM(U49:U53)</f>
        <v>37.162199999999999</v>
      </c>
      <c r="V54" s="71">
        <f>SUM(V49:V53)</f>
        <v>35.759599999999999</v>
      </c>
      <c r="W54" s="156">
        <f t="shared" si="0"/>
        <v>0.96225734751979164</v>
      </c>
      <c r="X54" s="178">
        <f>IFERROR(((1-(1-T54)*W54)*1),0)</f>
        <v>0.32021011093101226</v>
      </c>
      <c r="Y54" s="63"/>
      <c r="Z54" s="63"/>
      <c r="AA54" s="63"/>
      <c r="AB54" s="63"/>
      <c r="AC54" s="63"/>
      <c r="AD54" s="63"/>
      <c r="AE54" s="63"/>
      <c r="AF54" s="63"/>
      <c r="AG54" s="63"/>
      <c r="AH54" s="63"/>
      <c r="AI54" s="63"/>
      <c r="AJ54" s="63"/>
    </row>
    <row r="55" spans="1:36" ht="15" customHeight="1" thickBot="1" x14ac:dyDescent="0.3">
      <c r="A55" s="322">
        <f>A49+1</f>
        <v>9</v>
      </c>
      <c r="B55" s="306" t="s">
        <v>506</v>
      </c>
      <c r="C55" s="306">
        <v>3</v>
      </c>
      <c r="D55" s="306" t="s">
        <v>507</v>
      </c>
      <c r="E55" s="32" t="s">
        <v>45</v>
      </c>
      <c r="F55" s="243">
        <v>101397</v>
      </c>
      <c r="G55" s="243">
        <v>4040</v>
      </c>
      <c r="H55" s="169">
        <f>F55+G55</f>
        <v>105437</v>
      </c>
      <c r="I55" s="67">
        <f>IFERROR((H55/$H$60),0)</f>
        <v>0.94215887766955586</v>
      </c>
      <c r="J55" s="243">
        <v>75.718999999999994</v>
      </c>
      <c r="K55" s="243">
        <v>2.5920000000000001</v>
      </c>
      <c r="L55" s="169">
        <f>J55+K55</f>
        <v>78.310999999999993</v>
      </c>
      <c r="M55" s="67">
        <f>IFERROR((L55/$L$60),0)</f>
        <v>0.72741205866780612</v>
      </c>
      <c r="N55" s="320">
        <v>28.38</v>
      </c>
      <c r="O55" s="243">
        <v>12.773</v>
      </c>
      <c r="P55" s="243">
        <v>3.16</v>
      </c>
      <c r="Q55" s="169">
        <f>O55+P55</f>
        <v>15.933</v>
      </c>
      <c r="R55" s="67">
        <f>IFERROR((Q55/$Q$60),0)</f>
        <v>0.73171067738231921</v>
      </c>
      <c r="S55" s="321">
        <f>N60-Q60</f>
        <v>6.6050000000000004</v>
      </c>
      <c r="T55" s="308">
        <f>IFERROR((S55/N60),0)</f>
        <v>0.23273431994362229</v>
      </c>
      <c r="U55" s="250">
        <v>7.2491000000000003</v>
      </c>
      <c r="V55" s="250">
        <v>6.3910999999999998</v>
      </c>
      <c r="W55" s="154">
        <f t="shared" si="0"/>
        <v>0.88164047950780089</v>
      </c>
      <c r="X55" s="299"/>
    </row>
    <row r="56" spans="1:36" ht="15" customHeight="1" thickBot="1" x14ac:dyDescent="0.3">
      <c r="A56" s="322"/>
      <c r="B56" s="306"/>
      <c r="C56" s="306"/>
      <c r="D56" s="306"/>
      <c r="E56" s="32" t="s">
        <v>46</v>
      </c>
      <c r="F56" s="243">
        <v>1249</v>
      </c>
      <c r="G56" s="243">
        <v>0</v>
      </c>
      <c r="H56" s="169">
        <f>F56+G56</f>
        <v>1249</v>
      </c>
      <c r="I56" s="67">
        <f>IFERROR((H56/$H$60),0)</f>
        <v>1.1160754177464033E-2</v>
      </c>
      <c r="J56" s="243">
        <v>12.871</v>
      </c>
      <c r="K56" s="243">
        <v>0</v>
      </c>
      <c r="L56" s="169">
        <f>J56+K56</f>
        <v>12.871</v>
      </c>
      <c r="M56" s="67">
        <f>IFERROR((L56/$L$60),0)</f>
        <v>0.11955562573729532</v>
      </c>
      <c r="N56" s="320"/>
      <c r="O56" s="243">
        <v>0.63400000000000001</v>
      </c>
      <c r="P56" s="243">
        <v>0.30399999999999999</v>
      </c>
      <c r="Q56" s="169">
        <f>O56+P56</f>
        <v>0.93799999999999994</v>
      </c>
      <c r="R56" s="67">
        <f>IFERROR((Q56/$Q$60),0)</f>
        <v>4.3076923076923075E-2</v>
      </c>
      <c r="S56" s="321"/>
      <c r="T56" s="308"/>
      <c r="U56" s="250">
        <v>0.18490000000000001</v>
      </c>
      <c r="V56" s="250">
        <v>5.4399999999999997E-2</v>
      </c>
      <c r="W56" s="154">
        <f t="shared" si="0"/>
        <v>0.29421308815575986</v>
      </c>
      <c r="X56" s="300"/>
    </row>
    <row r="57" spans="1:36" ht="15" customHeight="1" thickBot="1" x14ac:dyDescent="0.3">
      <c r="A57" s="322"/>
      <c r="B57" s="306"/>
      <c r="C57" s="306"/>
      <c r="D57" s="306"/>
      <c r="E57" s="32" t="s">
        <v>47</v>
      </c>
      <c r="F57" s="243">
        <v>3871</v>
      </c>
      <c r="G57" s="243">
        <v>0</v>
      </c>
      <c r="H57" s="169">
        <f>F57+G57</f>
        <v>3871</v>
      </c>
      <c r="I57" s="67">
        <f>IFERROR((H57/$H$60),0)</f>
        <v>3.4590295773389332E-2</v>
      </c>
      <c r="J57" s="243">
        <v>12.657</v>
      </c>
      <c r="K57" s="243">
        <v>0</v>
      </c>
      <c r="L57" s="169">
        <f>J57+K57</f>
        <v>12.657</v>
      </c>
      <c r="M57" s="67">
        <f>IFERROR((L57/$L$60),0)</f>
        <v>0.11756783116750422</v>
      </c>
      <c r="N57" s="320"/>
      <c r="O57" s="243">
        <v>3.2559999999999998</v>
      </c>
      <c r="P57" s="243">
        <v>0.13700000000000001</v>
      </c>
      <c r="Q57" s="169">
        <f>O57+P57</f>
        <v>3.3929999999999998</v>
      </c>
      <c r="R57" s="67">
        <f>IFERROR((Q57/$Q$60),0)</f>
        <v>0.15582089552238806</v>
      </c>
      <c r="S57" s="321"/>
      <c r="T57" s="308"/>
      <c r="U57" s="250">
        <v>2.5453999999999999</v>
      </c>
      <c r="V57" s="250">
        <v>2.5341</v>
      </c>
      <c r="W57" s="154">
        <f t="shared" si="0"/>
        <v>0.99556061915612482</v>
      </c>
      <c r="X57" s="300"/>
    </row>
    <row r="58" spans="1:36" ht="15" customHeight="1" thickBot="1" x14ac:dyDescent="0.3">
      <c r="A58" s="322"/>
      <c r="B58" s="306"/>
      <c r="C58" s="306"/>
      <c r="D58" s="306"/>
      <c r="E58" s="32" t="s">
        <v>48</v>
      </c>
      <c r="F58" s="243">
        <v>3</v>
      </c>
      <c r="G58" s="243">
        <v>0</v>
      </c>
      <c r="H58" s="169">
        <f>F58+G58</f>
        <v>3</v>
      </c>
      <c r="I58" s="67">
        <f>IFERROR((H58/$H$60),0)</f>
        <v>2.6807255830578143E-5</v>
      </c>
      <c r="J58" s="243">
        <v>0.49</v>
      </c>
      <c r="K58" s="243">
        <v>0</v>
      </c>
      <c r="L58" s="169">
        <f>J58+K58</f>
        <v>0.49</v>
      </c>
      <c r="M58" s="67">
        <f>IFERROR((L58/$L$60),0)</f>
        <v>4.551492239241295E-3</v>
      </c>
      <c r="N58" s="320"/>
      <c r="O58" s="243">
        <v>3.7999999999999999E-2</v>
      </c>
      <c r="P58" s="243">
        <v>0</v>
      </c>
      <c r="Q58" s="169">
        <f>O58+P58</f>
        <v>3.7999999999999999E-2</v>
      </c>
      <c r="R58" s="67">
        <f>IFERROR((Q58/$Q$60),0)</f>
        <v>1.7451205510907004E-3</v>
      </c>
      <c r="S58" s="321"/>
      <c r="T58" s="308"/>
      <c r="U58" s="250">
        <v>6.1499999999999999E-2</v>
      </c>
      <c r="V58" s="250">
        <v>9.1499999999999998E-2</v>
      </c>
      <c r="W58" s="154">
        <f t="shared" si="0"/>
        <v>1.4878048780487805</v>
      </c>
      <c r="X58" s="300"/>
    </row>
    <row r="59" spans="1:36" ht="15.75" customHeight="1" thickBot="1" x14ac:dyDescent="0.3">
      <c r="A59" s="322"/>
      <c r="B59" s="306"/>
      <c r="C59" s="306"/>
      <c r="D59" s="306"/>
      <c r="E59" s="32" t="s">
        <v>49</v>
      </c>
      <c r="F59" s="243">
        <v>1344</v>
      </c>
      <c r="G59" s="243">
        <v>6</v>
      </c>
      <c r="H59" s="169">
        <f>F59+G59</f>
        <v>1350</v>
      </c>
      <c r="I59" s="67">
        <f>IFERROR((H59/$H$60),0)</f>
        <v>1.2063265123760164E-2</v>
      </c>
      <c r="J59" s="243">
        <v>3.3239999999999998</v>
      </c>
      <c r="K59" s="243">
        <v>4.0000000000000001E-3</v>
      </c>
      <c r="L59" s="169">
        <f>J59+K59</f>
        <v>3.3279999999999998</v>
      </c>
      <c r="M59" s="67">
        <f>IFERROR((L59/$L$60),0)</f>
        <v>3.0912992188153118E-2</v>
      </c>
      <c r="N59" s="320"/>
      <c r="O59" s="243">
        <v>1.321</v>
      </c>
      <c r="P59" s="243">
        <v>0.152</v>
      </c>
      <c r="Q59" s="169">
        <f>O59+P59</f>
        <v>1.4729999999999999</v>
      </c>
      <c r="R59" s="67">
        <f>IFERROR((Q59/$Q$60),0)</f>
        <v>6.7646383467278984E-2</v>
      </c>
      <c r="S59" s="321"/>
      <c r="T59" s="308"/>
      <c r="U59" s="250">
        <v>1.1953</v>
      </c>
      <c r="V59" s="250">
        <v>1.4737</v>
      </c>
      <c r="W59" s="154">
        <f t="shared" si="0"/>
        <v>1.23291223960512</v>
      </c>
      <c r="X59" s="301"/>
    </row>
    <row r="60" spans="1:36" s="20" customFormat="1" ht="15.75" customHeight="1" thickBot="1" x14ac:dyDescent="0.3">
      <c r="A60" s="315" t="s">
        <v>51</v>
      </c>
      <c r="B60" s="316"/>
      <c r="C60" s="317"/>
      <c r="D60" s="168"/>
      <c r="E60" s="21"/>
      <c r="F60" s="16">
        <f>SUM(F55:F59)</f>
        <v>107864</v>
      </c>
      <c r="G60" s="16">
        <f>SUM(G55:G59)</f>
        <v>4046</v>
      </c>
      <c r="H60" s="16">
        <f>SUM(H55:H59)</f>
        <v>111910</v>
      </c>
      <c r="I60" s="17">
        <v>1</v>
      </c>
      <c r="J60" s="16">
        <f>SUM(J55:J59)</f>
        <v>105.06099999999998</v>
      </c>
      <c r="K60" s="16">
        <f>SUM(K55:K59)</f>
        <v>2.5960000000000001</v>
      </c>
      <c r="L60" s="16">
        <f>SUM(L55:L59)</f>
        <v>107.65699999999998</v>
      </c>
      <c r="M60" s="17">
        <v>1</v>
      </c>
      <c r="N60" s="16">
        <f>N55</f>
        <v>28.38</v>
      </c>
      <c r="O60" s="16">
        <f>SUM(O55:O59)</f>
        <v>18.022000000000002</v>
      </c>
      <c r="P60" s="16">
        <f>SUM(P55:P59)</f>
        <v>3.7530000000000001</v>
      </c>
      <c r="Q60" s="16">
        <f>SUM(Q55:Q59)</f>
        <v>21.774999999999999</v>
      </c>
      <c r="R60" s="17">
        <v>1</v>
      </c>
      <c r="S60" s="16">
        <f>S55</f>
        <v>6.6050000000000004</v>
      </c>
      <c r="T60" s="19">
        <f>T55</f>
        <v>0.23273431994362229</v>
      </c>
      <c r="U60" s="155">
        <f>SUM(U55:U59)</f>
        <v>11.2362</v>
      </c>
      <c r="V60" s="71">
        <f>SUM(V55:V59)</f>
        <v>10.544799999999999</v>
      </c>
      <c r="W60" s="156">
        <f t="shared" si="0"/>
        <v>0.93846674142503683</v>
      </c>
      <c r="X60" s="178">
        <f>IFERROR(((1-(1-T60)*W60)*1),0)</f>
        <v>0.27994667743022628</v>
      </c>
      <c r="Y60" s="63"/>
      <c r="Z60" s="63"/>
      <c r="AA60" s="63"/>
      <c r="AB60" s="63"/>
      <c r="AC60" s="63"/>
      <c r="AD60" s="63"/>
      <c r="AE60" s="63"/>
      <c r="AF60" s="63"/>
      <c r="AG60" s="63"/>
      <c r="AH60" s="63"/>
      <c r="AI60" s="63"/>
      <c r="AJ60" s="63"/>
    </row>
    <row r="61" spans="1:36" ht="15" customHeight="1" thickBot="1" x14ac:dyDescent="0.3">
      <c r="A61" s="322">
        <f>A55+1</f>
        <v>10</v>
      </c>
      <c r="B61" s="306" t="s">
        <v>506</v>
      </c>
      <c r="C61" s="306">
        <v>3</v>
      </c>
      <c r="D61" s="306" t="s">
        <v>508</v>
      </c>
      <c r="E61" s="32" t="s">
        <v>45</v>
      </c>
      <c r="F61" s="243">
        <v>195855</v>
      </c>
      <c r="G61" s="243">
        <v>988</v>
      </c>
      <c r="H61" s="169">
        <f>F61+G61</f>
        <v>196843</v>
      </c>
      <c r="I61" s="67">
        <f>IFERROR((H61/$H$66),0)</f>
        <v>0.93727174466828878</v>
      </c>
      <c r="J61" s="243">
        <v>154.19900000000001</v>
      </c>
      <c r="K61" s="243">
        <v>0.70499999999999996</v>
      </c>
      <c r="L61" s="169">
        <f>J61+K61</f>
        <v>154.90400000000002</v>
      </c>
      <c r="M61" s="67">
        <f>IFERROR((L61/$L$66),0)</f>
        <v>0.73675399044955581</v>
      </c>
      <c r="N61" s="320">
        <v>63.064</v>
      </c>
      <c r="O61" s="243">
        <v>21.318999999999999</v>
      </c>
      <c r="P61" s="243">
        <v>8.8019999999999996</v>
      </c>
      <c r="Q61" s="169">
        <f>O61+P61</f>
        <v>30.120999999999999</v>
      </c>
      <c r="R61" s="67">
        <f>IFERROR((Q61/$Q$66),0)</f>
        <v>0.6589298214910746</v>
      </c>
      <c r="S61" s="321">
        <f>N66-Q66</f>
        <v>17.352000000000004</v>
      </c>
      <c r="T61" s="308">
        <f>IFERROR((S61/N66),0)</f>
        <v>0.27514905492832686</v>
      </c>
      <c r="U61" s="250">
        <v>13.8673</v>
      </c>
      <c r="V61" s="250">
        <v>10.984999999999999</v>
      </c>
      <c r="W61" s="154">
        <f t="shared" si="0"/>
        <v>0.79215132001182631</v>
      </c>
      <c r="X61" s="299"/>
    </row>
    <row r="62" spans="1:36" ht="15" customHeight="1" thickBot="1" x14ac:dyDescent="0.3">
      <c r="A62" s="322"/>
      <c r="B62" s="306"/>
      <c r="C62" s="306"/>
      <c r="D62" s="306"/>
      <c r="E62" s="32" t="s">
        <v>46</v>
      </c>
      <c r="F62" s="243">
        <v>3251</v>
      </c>
      <c r="G62" s="243">
        <v>0</v>
      </c>
      <c r="H62" s="169">
        <f>F62+G62</f>
        <v>3251</v>
      </c>
      <c r="I62" s="67">
        <f>IFERROR((H62/$H$66),0)</f>
        <v>1.5479699262440659E-2</v>
      </c>
      <c r="J62" s="243">
        <v>14.647</v>
      </c>
      <c r="K62" s="243">
        <v>0</v>
      </c>
      <c r="L62" s="169">
        <f>J62+K62</f>
        <v>14.647</v>
      </c>
      <c r="M62" s="67">
        <f>IFERROR((L62/$L$66),0)</f>
        <v>6.96640222209539E-2</v>
      </c>
      <c r="N62" s="320"/>
      <c r="O62" s="243">
        <v>1.3939999999999999</v>
      </c>
      <c r="P62" s="243">
        <v>0.70599999999999996</v>
      </c>
      <c r="Q62" s="169">
        <f>O62+P62</f>
        <v>2.0999999999999996</v>
      </c>
      <c r="R62" s="67">
        <f>IFERROR((Q62/$Q$66),0)</f>
        <v>4.5939796989849485E-2</v>
      </c>
      <c r="S62" s="321"/>
      <c r="T62" s="308"/>
      <c r="U62" s="250">
        <v>0.41510000000000002</v>
      </c>
      <c r="V62" s="250">
        <v>6.7400000000000002E-2</v>
      </c>
      <c r="W62" s="154">
        <f t="shared" si="0"/>
        <v>0.1623705131293664</v>
      </c>
      <c r="X62" s="300"/>
    </row>
    <row r="63" spans="1:36" ht="15" customHeight="1" thickBot="1" x14ac:dyDescent="0.3">
      <c r="A63" s="322"/>
      <c r="B63" s="306"/>
      <c r="C63" s="306"/>
      <c r="D63" s="306"/>
      <c r="E63" s="32" t="s">
        <v>47</v>
      </c>
      <c r="F63" s="243">
        <v>7276</v>
      </c>
      <c r="G63" s="243">
        <v>6</v>
      </c>
      <c r="H63" s="169">
        <f>F63+G63</f>
        <v>7282</v>
      </c>
      <c r="I63" s="67">
        <f>IFERROR((H63/$H$66),0)</f>
        <v>3.4673383583233741E-2</v>
      </c>
      <c r="J63" s="243">
        <v>24.675999999999998</v>
      </c>
      <c r="K63" s="243">
        <v>7.0000000000000001E-3</v>
      </c>
      <c r="L63" s="169">
        <f>J63+K63</f>
        <v>24.683</v>
      </c>
      <c r="M63" s="67">
        <f>IFERROR((L63/$L$66),0)</f>
        <v>0.11739721857580426</v>
      </c>
      <c r="N63" s="320"/>
      <c r="O63" s="243">
        <v>5.6929999999999996</v>
      </c>
      <c r="P63" s="243">
        <v>0.38600000000000001</v>
      </c>
      <c r="Q63" s="169">
        <f>O63+P63</f>
        <v>6.0789999999999997</v>
      </c>
      <c r="R63" s="67">
        <f>IFERROR((Q63/$Q$66),0)</f>
        <v>0.13298477423871194</v>
      </c>
      <c r="S63" s="321"/>
      <c r="T63" s="308"/>
      <c r="U63" s="250">
        <v>4.5284000000000004</v>
      </c>
      <c r="V63" s="250">
        <v>4.5603999999999996</v>
      </c>
      <c r="W63" s="154">
        <f t="shared" si="0"/>
        <v>1.0070665135588728</v>
      </c>
      <c r="X63" s="300"/>
    </row>
    <row r="64" spans="1:36" ht="15" customHeight="1" thickBot="1" x14ac:dyDescent="0.3">
      <c r="A64" s="322"/>
      <c r="B64" s="306"/>
      <c r="C64" s="306"/>
      <c r="D64" s="306"/>
      <c r="E64" s="32" t="s">
        <v>48</v>
      </c>
      <c r="F64" s="243">
        <v>20</v>
      </c>
      <c r="G64" s="243">
        <v>0</v>
      </c>
      <c r="H64" s="169">
        <f>F64+G64</f>
        <v>20</v>
      </c>
      <c r="I64" s="67">
        <f>IFERROR((H64/$H$66),0)</f>
        <v>9.5230386111600491E-5</v>
      </c>
      <c r="J64" s="243">
        <v>6.2889999999999997</v>
      </c>
      <c r="K64" s="243">
        <v>0</v>
      </c>
      <c r="L64" s="169">
        <f>J64+K64</f>
        <v>6.2889999999999997</v>
      </c>
      <c r="M64" s="67">
        <f>IFERROR((L64/$L$66),0)</f>
        <v>2.9911724977645871E-2</v>
      </c>
      <c r="N64" s="320"/>
      <c r="O64" s="243">
        <v>3.01</v>
      </c>
      <c r="P64" s="243">
        <v>0</v>
      </c>
      <c r="Q64" s="169">
        <f>O64+P64</f>
        <v>3.01</v>
      </c>
      <c r="R64" s="67">
        <f>IFERROR((Q64/$Q$66),0)</f>
        <v>6.5847042352117607E-2</v>
      </c>
      <c r="S64" s="321"/>
      <c r="T64" s="308"/>
      <c r="U64" s="250">
        <v>2.3106</v>
      </c>
      <c r="V64" s="250">
        <v>2.302</v>
      </c>
      <c r="W64" s="154">
        <f t="shared" si="0"/>
        <v>0.99627802302432267</v>
      </c>
      <c r="X64" s="300"/>
    </row>
    <row r="65" spans="1:36" ht="15.75" customHeight="1" thickBot="1" x14ac:dyDescent="0.3">
      <c r="A65" s="322"/>
      <c r="B65" s="306"/>
      <c r="C65" s="306"/>
      <c r="D65" s="306"/>
      <c r="E65" s="32" t="s">
        <v>49</v>
      </c>
      <c r="F65" s="243">
        <v>2620</v>
      </c>
      <c r="G65" s="243">
        <v>1</v>
      </c>
      <c r="H65" s="169">
        <f>F65+G65</f>
        <v>2621</v>
      </c>
      <c r="I65" s="67">
        <f>IFERROR((H65/$H$66),0)</f>
        <v>1.2479942099925244E-2</v>
      </c>
      <c r="J65" s="243">
        <v>9.7279999999999998</v>
      </c>
      <c r="K65" s="243">
        <v>1E-3</v>
      </c>
      <c r="L65" s="169">
        <f>J65+K65</f>
        <v>9.7289999999999992</v>
      </c>
      <c r="M65" s="67">
        <f>IFERROR((L65/$L$66),0)</f>
        <v>4.6273043776040176E-2</v>
      </c>
      <c r="N65" s="320"/>
      <c r="O65" s="243">
        <v>3.875</v>
      </c>
      <c r="P65" s="243">
        <v>0.52700000000000002</v>
      </c>
      <c r="Q65" s="169">
        <f>O65+P65</f>
        <v>4.4020000000000001</v>
      </c>
      <c r="R65" s="67">
        <f>IFERROR((Q65/$Q$66),0)</f>
        <v>9.6298564928246427E-2</v>
      </c>
      <c r="S65" s="321"/>
      <c r="T65" s="308"/>
      <c r="U65" s="250">
        <v>3.0369000000000002</v>
      </c>
      <c r="V65" s="250">
        <v>3.5727000000000002</v>
      </c>
      <c r="W65" s="154">
        <f t="shared" si="0"/>
        <v>1.1764299120813988</v>
      </c>
      <c r="X65" s="301"/>
    </row>
    <row r="66" spans="1:36" s="20" customFormat="1" ht="15.75" customHeight="1" thickBot="1" x14ac:dyDescent="0.3">
      <c r="A66" s="315" t="s">
        <v>51</v>
      </c>
      <c r="B66" s="316"/>
      <c r="C66" s="317"/>
      <c r="D66" s="168"/>
      <c r="E66" s="21"/>
      <c r="F66" s="16">
        <f>SUM(F61:F65)</f>
        <v>209022</v>
      </c>
      <c r="G66" s="16">
        <f>SUM(G61:G65)</f>
        <v>995</v>
      </c>
      <c r="H66" s="16">
        <f>SUM(H61:H65)</f>
        <v>210017</v>
      </c>
      <c r="I66" s="17">
        <v>1</v>
      </c>
      <c r="J66" s="16">
        <f>SUM(J61:J65)</f>
        <v>209.53899999999999</v>
      </c>
      <c r="K66" s="16">
        <f>SUM(K61:K65)</f>
        <v>0.71299999999999997</v>
      </c>
      <c r="L66" s="16">
        <f>SUM(L61:L65)</f>
        <v>210.25200000000001</v>
      </c>
      <c r="M66" s="17">
        <v>1</v>
      </c>
      <c r="N66" s="16">
        <f>N61</f>
        <v>63.064</v>
      </c>
      <c r="O66" s="16">
        <f>SUM(O61:O65)</f>
        <v>35.290999999999997</v>
      </c>
      <c r="P66" s="16">
        <f>SUM(P61:P65)</f>
        <v>10.420999999999998</v>
      </c>
      <c r="Q66" s="16">
        <f>SUM(Q61:Q65)</f>
        <v>45.711999999999996</v>
      </c>
      <c r="R66" s="17">
        <v>1</v>
      </c>
      <c r="S66" s="16">
        <f>S61</f>
        <v>17.352000000000004</v>
      </c>
      <c r="T66" s="19">
        <f>T61</f>
        <v>0.27514905492832686</v>
      </c>
      <c r="U66" s="155">
        <f>SUM(U61:U65)</f>
        <v>24.158300000000001</v>
      </c>
      <c r="V66" s="71">
        <f>SUM(V61:V65)</f>
        <v>21.487500000000001</v>
      </c>
      <c r="W66" s="156">
        <f t="shared" si="0"/>
        <v>0.88944586332647579</v>
      </c>
      <c r="X66" s="178">
        <f>IFERROR(((1-(1-T66)*W66)*1),0)</f>
        <v>0.35528432537771382</v>
      </c>
      <c r="Y66" s="63"/>
      <c r="Z66" s="63"/>
      <c r="AA66" s="63"/>
      <c r="AB66" s="63"/>
      <c r="AC66" s="63"/>
      <c r="AD66" s="63"/>
      <c r="AE66" s="63"/>
      <c r="AF66" s="63"/>
      <c r="AG66" s="63"/>
      <c r="AH66" s="63"/>
      <c r="AI66" s="63"/>
      <c r="AJ66" s="63"/>
    </row>
    <row r="67" spans="1:36" ht="15" customHeight="1" thickBot="1" x14ac:dyDescent="0.3">
      <c r="A67" s="322">
        <f>A61+1</f>
        <v>11</v>
      </c>
      <c r="B67" s="306" t="s">
        <v>510</v>
      </c>
      <c r="C67" s="306">
        <v>4</v>
      </c>
      <c r="D67" s="306" t="s">
        <v>509</v>
      </c>
      <c r="E67" s="32" t="s">
        <v>45</v>
      </c>
      <c r="F67" s="243">
        <v>91405</v>
      </c>
      <c r="G67" s="243">
        <v>2753</v>
      </c>
      <c r="H67" s="169">
        <f>F67+G67</f>
        <v>94158</v>
      </c>
      <c r="I67" s="67">
        <f>IFERROR((H67/$H$72),0)</f>
        <v>0.9164419960483926</v>
      </c>
      <c r="J67" s="243">
        <v>113.31100000000001</v>
      </c>
      <c r="K67" s="243">
        <v>1.724</v>
      </c>
      <c r="L67" s="169">
        <f>J67+K67</f>
        <v>115.03500000000001</v>
      </c>
      <c r="M67" s="67">
        <f>IFERROR((L67/$L$72),0)</f>
        <v>0.21201130137175656</v>
      </c>
      <c r="N67" s="320">
        <v>408.45</v>
      </c>
      <c r="O67" s="243">
        <v>32.896999999999998</v>
      </c>
      <c r="P67" s="243">
        <v>4.2690000000000001</v>
      </c>
      <c r="Q67" s="169">
        <f>O67+P67</f>
        <v>37.165999999999997</v>
      </c>
      <c r="R67" s="67">
        <f>IFERROR((Q67/$Q$72),0)</f>
        <v>9.6675181171672175E-2</v>
      </c>
      <c r="S67" s="321">
        <f>N72-Q72</f>
        <v>24.007999999999981</v>
      </c>
      <c r="T67" s="308">
        <f>IFERROR((S67/N72),0)</f>
        <v>5.8778308238462439E-2</v>
      </c>
      <c r="U67" s="250">
        <v>18.069600000000001</v>
      </c>
      <c r="V67" s="250">
        <v>14.2918</v>
      </c>
      <c r="W67" s="154">
        <f t="shared" si="0"/>
        <v>0.79093062381015622</v>
      </c>
      <c r="X67" s="299"/>
    </row>
    <row r="68" spans="1:36" ht="15" customHeight="1" thickBot="1" x14ac:dyDescent="0.3">
      <c r="A68" s="322"/>
      <c r="B68" s="306"/>
      <c r="C68" s="306"/>
      <c r="D68" s="306"/>
      <c r="E68" s="32" t="s">
        <v>46</v>
      </c>
      <c r="F68" s="243">
        <v>1683</v>
      </c>
      <c r="G68" s="243">
        <v>19</v>
      </c>
      <c r="H68" s="169">
        <f>F68+G68</f>
        <v>1702</v>
      </c>
      <c r="I68" s="67">
        <f>IFERROR((H68/$H$72),0)</f>
        <v>1.656560544270656E-2</v>
      </c>
      <c r="J68" s="243">
        <v>7.09</v>
      </c>
      <c r="K68" s="243">
        <v>7.5999999999999998E-2</v>
      </c>
      <c r="L68" s="169">
        <f>J68+K68</f>
        <v>7.1659999999999995</v>
      </c>
      <c r="M68" s="67">
        <f>IFERROR((L68/$L$72),0)</f>
        <v>1.3207049903333832E-2</v>
      </c>
      <c r="N68" s="320"/>
      <c r="O68" s="243">
        <v>1.552</v>
      </c>
      <c r="P68" s="243">
        <v>0.25800000000000001</v>
      </c>
      <c r="Q68" s="169">
        <f>O68+P68</f>
        <v>1.81</v>
      </c>
      <c r="R68" s="67">
        <f>IFERROR((Q68/$Q$72),0)</f>
        <v>4.7081224215876514E-3</v>
      </c>
      <c r="S68" s="321"/>
      <c r="T68" s="308"/>
      <c r="U68" s="250">
        <v>0.3362</v>
      </c>
      <c r="V68" s="250">
        <v>0.11020000000000001</v>
      </c>
      <c r="W68" s="154">
        <f t="shared" si="0"/>
        <v>0.32778108268887568</v>
      </c>
      <c r="X68" s="300"/>
    </row>
    <row r="69" spans="1:36" ht="15" customHeight="1" thickBot="1" x14ac:dyDescent="0.3">
      <c r="A69" s="322"/>
      <c r="B69" s="306"/>
      <c r="C69" s="306"/>
      <c r="D69" s="306"/>
      <c r="E69" s="32" t="s">
        <v>47</v>
      </c>
      <c r="F69" s="243">
        <v>6027</v>
      </c>
      <c r="G69" s="243">
        <v>17</v>
      </c>
      <c r="H69" s="169">
        <f>F69+G69</f>
        <v>6044</v>
      </c>
      <c r="I69" s="67">
        <f>IFERROR((H69/$H$72),0)</f>
        <v>5.8826392065639506E-2</v>
      </c>
      <c r="J69" s="243">
        <v>30.175999999999998</v>
      </c>
      <c r="K69" s="243">
        <v>2.1000000000000001E-2</v>
      </c>
      <c r="L69" s="169">
        <f>J69+K69</f>
        <v>30.196999999999999</v>
      </c>
      <c r="M69" s="67">
        <f>IFERROR((L69/$L$72),0)</f>
        <v>5.5653542552466052E-2</v>
      </c>
      <c r="N69" s="320"/>
      <c r="O69" s="243">
        <v>9.8149999999999995</v>
      </c>
      <c r="P69" s="243">
        <v>0.39700000000000002</v>
      </c>
      <c r="Q69" s="169">
        <f>O69+P69</f>
        <v>10.212</v>
      </c>
      <c r="R69" s="67">
        <f>IFERROR((Q69/$Q$72),0)</f>
        <v>2.6563174679145356E-2</v>
      </c>
      <c r="S69" s="321"/>
      <c r="T69" s="308"/>
      <c r="U69" s="250">
        <v>7.7523</v>
      </c>
      <c r="V69" s="250">
        <v>8.6059000000000001</v>
      </c>
      <c r="W69" s="154">
        <f t="shared" si="0"/>
        <v>1.1101092578976561</v>
      </c>
      <c r="X69" s="300"/>
    </row>
    <row r="70" spans="1:36" ht="15" customHeight="1" thickBot="1" x14ac:dyDescent="0.3">
      <c r="A70" s="322"/>
      <c r="B70" s="306"/>
      <c r="C70" s="306"/>
      <c r="D70" s="306"/>
      <c r="E70" s="32" t="s">
        <v>48</v>
      </c>
      <c r="F70" s="243">
        <v>62</v>
      </c>
      <c r="G70" s="243">
        <v>0</v>
      </c>
      <c r="H70" s="169">
        <f>F70+G70</f>
        <v>62</v>
      </c>
      <c r="I70" s="67">
        <f>IFERROR((H70/$H$72),0)</f>
        <v>6.0344743680834699E-4</v>
      </c>
      <c r="J70" s="243">
        <v>350.15600000000001</v>
      </c>
      <c r="K70" s="243">
        <v>0</v>
      </c>
      <c r="L70" s="169">
        <f>J70+K70</f>
        <v>350.15600000000001</v>
      </c>
      <c r="M70" s="67">
        <f>IFERROR((L70/$L$72),0)</f>
        <v>0.64534297599103563</v>
      </c>
      <c r="N70" s="320"/>
      <c r="O70" s="243">
        <v>303.29000000000002</v>
      </c>
      <c r="P70" s="243">
        <v>0</v>
      </c>
      <c r="Q70" s="169">
        <f>O70+P70</f>
        <v>303.29000000000002</v>
      </c>
      <c r="R70" s="67">
        <f>IFERROR((Q70/$Q$72),0)</f>
        <v>0.78890964046592205</v>
      </c>
      <c r="S70" s="321"/>
      <c r="T70" s="308"/>
      <c r="U70" s="250">
        <v>183.86170000000001</v>
      </c>
      <c r="V70" s="250">
        <v>263.63990000000001</v>
      </c>
      <c r="W70" s="154">
        <f t="shared" si="0"/>
        <v>1.4339033088457247</v>
      </c>
      <c r="X70" s="300"/>
    </row>
    <row r="71" spans="1:36" ht="15.75" customHeight="1" thickBot="1" x14ac:dyDescent="0.3">
      <c r="A71" s="322"/>
      <c r="B71" s="306"/>
      <c r="C71" s="306"/>
      <c r="D71" s="306"/>
      <c r="E71" s="32" t="s">
        <v>49</v>
      </c>
      <c r="F71" s="243">
        <v>776</v>
      </c>
      <c r="G71" s="243">
        <v>1</v>
      </c>
      <c r="H71" s="169">
        <f>F71+G71</f>
        <v>777</v>
      </c>
      <c r="I71" s="67">
        <f>IFERROR((H71/$H$72),0)</f>
        <v>7.5625590064529943E-3</v>
      </c>
      <c r="J71" s="243">
        <v>40.033999999999999</v>
      </c>
      <c r="K71" s="243">
        <v>1E-3</v>
      </c>
      <c r="L71" s="169">
        <f>J71+K71</f>
        <v>40.034999999999997</v>
      </c>
      <c r="M71" s="67">
        <f>IFERROR((L71/$L$72),0)</f>
        <v>7.3785130181408032E-2</v>
      </c>
      <c r="N71" s="320"/>
      <c r="O71" s="243">
        <v>31.51</v>
      </c>
      <c r="P71" s="243">
        <v>0.45400000000000001</v>
      </c>
      <c r="Q71" s="169">
        <f>O71+P71</f>
        <v>31.964000000000002</v>
      </c>
      <c r="R71" s="67">
        <f>IFERROR((Q71/$Q$72),0)</f>
        <v>8.314388126167277E-2</v>
      </c>
      <c r="S71" s="321"/>
      <c r="T71" s="308"/>
      <c r="U71" s="250">
        <v>21.763500000000001</v>
      </c>
      <c r="V71" s="250">
        <v>21.787099999999999</v>
      </c>
      <c r="W71" s="154">
        <f t="shared" ref="W71:W134" si="1">IFERROR(((V71/U71)*1),0)</f>
        <v>1.0010843844050819</v>
      </c>
      <c r="X71" s="301"/>
    </row>
    <row r="72" spans="1:36" s="20" customFormat="1" ht="15.75" customHeight="1" thickBot="1" x14ac:dyDescent="0.3">
      <c r="A72" s="315" t="s">
        <v>51</v>
      </c>
      <c r="B72" s="316"/>
      <c r="C72" s="317"/>
      <c r="D72" s="168"/>
      <c r="E72" s="21"/>
      <c r="F72" s="16">
        <f>SUM(F67:F71)</f>
        <v>99953</v>
      </c>
      <c r="G72" s="16">
        <f>SUM(G67:G71)</f>
        <v>2790</v>
      </c>
      <c r="H72" s="16">
        <f>SUM(H67:H71)</f>
        <v>102743</v>
      </c>
      <c r="I72" s="17">
        <v>1</v>
      </c>
      <c r="J72" s="16">
        <f>SUM(J67:J71)</f>
        <v>540.76700000000005</v>
      </c>
      <c r="K72" s="16">
        <f>SUM(K67:K71)</f>
        <v>1.8219999999999998</v>
      </c>
      <c r="L72" s="16">
        <f>SUM(L67:L71)</f>
        <v>542.58899999999994</v>
      </c>
      <c r="M72" s="17">
        <v>1</v>
      </c>
      <c r="N72" s="16">
        <f>N67</f>
        <v>408.45</v>
      </c>
      <c r="O72" s="16">
        <f>SUM(O67:O71)</f>
        <v>379.06400000000002</v>
      </c>
      <c r="P72" s="16">
        <f>SUM(P67:P71)</f>
        <v>5.3780000000000001</v>
      </c>
      <c r="Q72" s="16">
        <f>SUM(Q67:Q71)</f>
        <v>384.44200000000001</v>
      </c>
      <c r="R72" s="17">
        <v>1</v>
      </c>
      <c r="S72" s="16">
        <f>S67</f>
        <v>24.007999999999981</v>
      </c>
      <c r="T72" s="19">
        <f>T67</f>
        <v>5.8778308238462439E-2</v>
      </c>
      <c r="U72" s="155">
        <f>SUM(U67:U71)</f>
        <v>231.78330000000003</v>
      </c>
      <c r="V72" s="71">
        <f>SUM(V67:V71)</f>
        <v>308.43490000000003</v>
      </c>
      <c r="W72" s="156">
        <f t="shared" si="1"/>
        <v>1.3307037219678899</v>
      </c>
      <c r="X72" s="178">
        <f>IFERROR(((1-(1-T72)*W72)*1),0)</f>
        <v>-0.25248720842399197</v>
      </c>
      <c r="Y72" s="63"/>
      <c r="Z72" s="63"/>
      <c r="AA72" s="63"/>
      <c r="AB72" s="63"/>
      <c r="AC72" s="63"/>
      <c r="AD72" s="63"/>
      <c r="AE72" s="63"/>
      <c r="AF72" s="63"/>
      <c r="AG72" s="63"/>
      <c r="AH72" s="63"/>
      <c r="AI72" s="63"/>
      <c r="AJ72" s="63"/>
    </row>
    <row r="73" spans="1:36" ht="15" customHeight="1" thickBot="1" x14ac:dyDescent="0.3">
      <c r="A73" s="322">
        <f>A67+1</f>
        <v>12</v>
      </c>
      <c r="B73" s="306" t="s">
        <v>510</v>
      </c>
      <c r="C73" s="306">
        <v>4</v>
      </c>
      <c r="D73" s="306" t="s">
        <v>511</v>
      </c>
      <c r="E73" s="32" t="s">
        <v>45</v>
      </c>
      <c r="F73" s="243">
        <v>95601</v>
      </c>
      <c r="G73" s="243">
        <v>1820</v>
      </c>
      <c r="H73" s="169">
        <f>F73+G73</f>
        <v>97421</v>
      </c>
      <c r="I73" s="67">
        <f>IFERROR((H73/$H$78),0)</f>
        <v>0.93868997147922606</v>
      </c>
      <c r="J73" s="243">
        <v>90.01</v>
      </c>
      <c r="K73" s="243">
        <v>1.403</v>
      </c>
      <c r="L73" s="169">
        <f>J73+K73</f>
        <v>91.413000000000011</v>
      </c>
      <c r="M73" s="67">
        <f>IFERROR((L73/$L$78),0)</f>
        <v>0.80398416886543544</v>
      </c>
      <c r="N73" s="320">
        <v>52.91</v>
      </c>
      <c r="O73" s="243">
        <v>27.475999999999999</v>
      </c>
      <c r="P73" s="243">
        <v>1.7170000000000001</v>
      </c>
      <c r="Q73" s="169">
        <f>O73+P73</f>
        <v>29.192999999999998</v>
      </c>
      <c r="R73" s="67">
        <f>IFERROR((Q73/$Q$78),0)</f>
        <v>0.78463151104660522</v>
      </c>
      <c r="S73" s="321">
        <f>N78-Q78</f>
        <v>15.703999999999994</v>
      </c>
      <c r="T73" s="308">
        <f>IFERROR((S73/N78),0)</f>
        <v>0.2968058968058967</v>
      </c>
      <c r="U73" s="250">
        <v>13.141400000000001</v>
      </c>
      <c r="V73" s="250">
        <v>12.028499999999999</v>
      </c>
      <c r="W73" s="154">
        <f t="shared" si="1"/>
        <v>0.91531343692452849</v>
      </c>
      <c r="X73" s="299"/>
    </row>
    <row r="74" spans="1:36" ht="15" customHeight="1" thickBot="1" x14ac:dyDescent="0.3">
      <c r="A74" s="322"/>
      <c r="B74" s="306"/>
      <c r="C74" s="306"/>
      <c r="D74" s="306"/>
      <c r="E74" s="32" t="s">
        <v>46</v>
      </c>
      <c r="F74" s="243">
        <v>1183</v>
      </c>
      <c r="G74" s="243">
        <v>0</v>
      </c>
      <c r="H74" s="169">
        <f>F74+G74</f>
        <v>1183</v>
      </c>
      <c r="I74" s="67">
        <f>IFERROR((H74/$H$78),0)</f>
        <v>1.1398674169428814E-2</v>
      </c>
      <c r="J74" s="243">
        <v>5.806</v>
      </c>
      <c r="K74" s="243">
        <v>0</v>
      </c>
      <c r="L74" s="169">
        <f>J74+K74</f>
        <v>5.806</v>
      </c>
      <c r="M74" s="67">
        <f>IFERROR((L74/$L$78),0)</f>
        <v>5.106420404573439E-2</v>
      </c>
      <c r="N74" s="320"/>
      <c r="O74" s="243">
        <v>0.81100000000000005</v>
      </c>
      <c r="P74" s="243">
        <v>0.75</v>
      </c>
      <c r="Q74" s="169">
        <f>O74+P74</f>
        <v>1.5609999999999999</v>
      </c>
      <c r="R74" s="67">
        <f>IFERROR((Q74/$Q$78),0)</f>
        <v>4.1955598559372143E-2</v>
      </c>
      <c r="S74" s="321"/>
      <c r="T74" s="308"/>
      <c r="U74" s="250">
        <v>0.3024</v>
      </c>
      <c r="V74" s="250">
        <v>5.16E-2</v>
      </c>
      <c r="W74" s="154">
        <f t="shared" si="1"/>
        <v>0.17063492063492064</v>
      </c>
      <c r="X74" s="300"/>
    </row>
    <row r="75" spans="1:36" ht="15" customHeight="1" thickBot="1" x14ac:dyDescent="0.3">
      <c r="A75" s="322"/>
      <c r="B75" s="306"/>
      <c r="C75" s="306"/>
      <c r="D75" s="306"/>
      <c r="E75" s="32" t="s">
        <v>47</v>
      </c>
      <c r="F75" s="243">
        <v>4383</v>
      </c>
      <c r="G75" s="243">
        <v>26</v>
      </c>
      <c r="H75" s="169">
        <f>F75+G75</f>
        <v>4409</v>
      </c>
      <c r="I75" s="67">
        <f>IFERROR((H75/$H$78),0)</f>
        <v>4.2482463578200881E-2</v>
      </c>
      <c r="J75" s="243">
        <v>13.638999999999999</v>
      </c>
      <c r="K75" s="243">
        <v>2.9000000000000001E-2</v>
      </c>
      <c r="L75" s="169">
        <f>J75+K75</f>
        <v>13.667999999999999</v>
      </c>
      <c r="M75" s="67">
        <f>IFERROR((L75/$L$78),0)</f>
        <v>0.12021108179419523</v>
      </c>
      <c r="N75" s="320"/>
      <c r="O75" s="243">
        <v>4.8010000000000002</v>
      </c>
      <c r="P75" s="243">
        <v>0.19800000000000001</v>
      </c>
      <c r="Q75" s="169">
        <f>O75+P75</f>
        <v>4.9990000000000006</v>
      </c>
      <c r="R75" s="67">
        <f>IFERROR((Q75/$Q$78),0)</f>
        <v>0.13436004945438909</v>
      </c>
      <c r="S75" s="321"/>
      <c r="T75" s="308"/>
      <c r="U75" s="250">
        <v>3.7164999999999999</v>
      </c>
      <c r="V75" s="250">
        <v>3.6753</v>
      </c>
      <c r="W75" s="154">
        <f t="shared" si="1"/>
        <v>0.98891430108973499</v>
      </c>
      <c r="X75" s="300"/>
    </row>
    <row r="76" spans="1:36" ht="15" customHeight="1" thickBot="1" x14ac:dyDescent="0.3">
      <c r="A76" s="322"/>
      <c r="B76" s="306"/>
      <c r="C76" s="306"/>
      <c r="D76" s="306"/>
      <c r="E76" s="32" t="s">
        <v>48</v>
      </c>
      <c r="F76" s="243">
        <v>2</v>
      </c>
      <c r="G76" s="243">
        <v>0</v>
      </c>
      <c r="H76" s="169">
        <f>F76+G76</f>
        <v>2</v>
      </c>
      <c r="I76" s="67">
        <f>IFERROR((H76/$H$78),0)</f>
        <v>1.9270793185847529E-5</v>
      </c>
      <c r="J76" s="243">
        <v>0.36099999999999999</v>
      </c>
      <c r="K76" s="243">
        <v>0</v>
      </c>
      <c r="L76" s="169">
        <f>J76+K76</f>
        <v>0.36099999999999999</v>
      </c>
      <c r="M76" s="67">
        <f>IFERROR((L76/$L$78),0)</f>
        <v>3.175021987686895E-3</v>
      </c>
      <c r="N76" s="320"/>
      <c r="O76" s="243">
        <v>0.161</v>
      </c>
      <c r="P76" s="243">
        <v>0</v>
      </c>
      <c r="Q76" s="169">
        <f>O76+P76</f>
        <v>0.161</v>
      </c>
      <c r="R76" s="67">
        <f>IFERROR((Q76/$Q$78),0)</f>
        <v>4.3272590442401757E-3</v>
      </c>
      <c r="S76" s="321"/>
      <c r="T76" s="308"/>
      <c r="U76" s="250">
        <v>0.13039999999999999</v>
      </c>
      <c r="V76" s="250">
        <v>0.3</v>
      </c>
      <c r="W76" s="154">
        <f t="shared" si="1"/>
        <v>2.3006134969325154</v>
      </c>
      <c r="X76" s="300"/>
    </row>
    <row r="77" spans="1:36" ht="15.75" customHeight="1" thickBot="1" x14ac:dyDescent="0.3">
      <c r="A77" s="322"/>
      <c r="B77" s="306"/>
      <c r="C77" s="306"/>
      <c r="D77" s="306"/>
      <c r="E77" s="32" t="s">
        <v>49</v>
      </c>
      <c r="F77" s="243">
        <v>758</v>
      </c>
      <c r="G77" s="243">
        <v>11</v>
      </c>
      <c r="H77" s="169">
        <f>F77+G77</f>
        <v>769</v>
      </c>
      <c r="I77" s="67">
        <f>IFERROR((H77/$H$78),0)</f>
        <v>7.409619979958375E-3</v>
      </c>
      <c r="J77" s="243">
        <v>2.4460000000000002</v>
      </c>
      <c r="K77" s="243">
        <v>6.0000000000000001E-3</v>
      </c>
      <c r="L77" s="169">
        <f>J77+K77</f>
        <v>2.452</v>
      </c>
      <c r="M77" s="67">
        <f>IFERROR((L77/$L$78),0)</f>
        <v>2.1565523306948109E-2</v>
      </c>
      <c r="N77" s="320"/>
      <c r="O77" s="243">
        <v>0.90700000000000003</v>
      </c>
      <c r="P77" s="243">
        <v>0.38500000000000001</v>
      </c>
      <c r="Q77" s="169">
        <f>O77+P77</f>
        <v>1.292</v>
      </c>
      <c r="R77" s="67">
        <f>IFERROR((Q77/$Q$78),0)</f>
        <v>3.4725581895393216E-2</v>
      </c>
      <c r="S77" s="321"/>
      <c r="T77" s="308"/>
      <c r="U77" s="250">
        <v>0.96689999999999998</v>
      </c>
      <c r="V77" s="250">
        <v>1.2630999999999999</v>
      </c>
      <c r="W77" s="154">
        <f t="shared" si="1"/>
        <v>1.3063398490019649</v>
      </c>
      <c r="X77" s="301"/>
    </row>
    <row r="78" spans="1:36" s="20" customFormat="1" ht="15.75" customHeight="1" thickBot="1" x14ac:dyDescent="0.3">
      <c r="A78" s="315" t="s">
        <v>51</v>
      </c>
      <c r="B78" s="316"/>
      <c r="C78" s="317"/>
      <c r="D78" s="168"/>
      <c r="E78" s="21"/>
      <c r="F78" s="16">
        <f>SUM(F73:F77)</f>
        <v>101927</v>
      </c>
      <c r="G78" s="16">
        <f>SUM(G73:G77)</f>
        <v>1857</v>
      </c>
      <c r="H78" s="16">
        <f>SUM(H73:H77)</f>
        <v>103784</v>
      </c>
      <c r="I78" s="17">
        <v>1</v>
      </c>
      <c r="J78" s="16">
        <f>SUM(J73:J77)</f>
        <v>112.262</v>
      </c>
      <c r="K78" s="16">
        <f>SUM(K73:K77)</f>
        <v>1.4379999999999999</v>
      </c>
      <c r="L78" s="16">
        <f>SUM(L73:L77)</f>
        <v>113.7</v>
      </c>
      <c r="M78" s="17">
        <v>1</v>
      </c>
      <c r="N78" s="16">
        <f>N73</f>
        <v>52.91</v>
      </c>
      <c r="O78" s="16">
        <f>SUM(O73:O77)</f>
        <v>34.156000000000006</v>
      </c>
      <c r="P78" s="16">
        <f>SUM(P73:P77)</f>
        <v>3.05</v>
      </c>
      <c r="Q78" s="16">
        <f>SUM(Q73:Q77)</f>
        <v>37.206000000000003</v>
      </c>
      <c r="R78" s="17">
        <v>1</v>
      </c>
      <c r="S78" s="16">
        <f>S73</f>
        <v>15.703999999999994</v>
      </c>
      <c r="T78" s="19">
        <f>T73</f>
        <v>0.2968058968058967</v>
      </c>
      <c r="U78" s="155">
        <f>SUM(U73:U77)</f>
        <v>18.2576</v>
      </c>
      <c r="V78" s="71">
        <f>SUM(V73:V77)</f>
        <v>17.3185</v>
      </c>
      <c r="W78" s="156">
        <f t="shared" si="1"/>
        <v>0.94856388572430117</v>
      </c>
      <c r="X78" s="178">
        <f>IFERROR(((1-(1-T78)*W78)*1),0)</f>
        <v>0.33297546905578612</v>
      </c>
      <c r="Y78" s="63"/>
      <c r="Z78" s="63"/>
      <c r="AA78" s="63"/>
      <c r="AB78" s="63"/>
      <c r="AC78" s="63"/>
      <c r="AD78" s="63"/>
      <c r="AE78" s="63"/>
      <c r="AF78" s="63"/>
      <c r="AG78" s="63"/>
      <c r="AH78" s="63"/>
      <c r="AI78" s="63"/>
      <c r="AJ78" s="63"/>
    </row>
    <row r="79" spans="1:36" ht="15" customHeight="1" thickBot="1" x14ac:dyDescent="0.3">
      <c r="A79" s="322">
        <f>A73+1</f>
        <v>13</v>
      </c>
      <c r="B79" s="306" t="s">
        <v>510</v>
      </c>
      <c r="C79" s="306">
        <v>4</v>
      </c>
      <c r="D79" s="306" t="s">
        <v>512</v>
      </c>
      <c r="E79" s="32" t="s">
        <v>45</v>
      </c>
      <c r="F79" s="243">
        <v>110063</v>
      </c>
      <c r="G79" s="243">
        <v>2058</v>
      </c>
      <c r="H79" s="169">
        <f>F79+G79</f>
        <v>112121</v>
      </c>
      <c r="I79" s="67">
        <f>IFERROR((H79/$H$84),0)</f>
        <v>0.93550324986858679</v>
      </c>
      <c r="J79" s="243">
        <v>96.25</v>
      </c>
      <c r="K79" s="243">
        <v>1.298</v>
      </c>
      <c r="L79" s="169">
        <f>J79+K79</f>
        <v>97.548000000000002</v>
      </c>
      <c r="M79" s="67">
        <f>IFERROR((L79/$L$84),0)</f>
        <v>0.62601396447273838</v>
      </c>
      <c r="N79" s="320">
        <v>87.34</v>
      </c>
      <c r="O79" s="243">
        <v>24.838999999999999</v>
      </c>
      <c r="P79" s="243">
        <v>3.4</v>
      </c>
      <c r="Q79" s="169">
        <f>O79+P79</f>
        <v>28.238999999999997</v>
      </c>
      <c r="R79" s="67">
        <f>IFERROR((Q79/$Q$84),0)</f>
        <v>0.49698174970521458</v>
      </c>
      <c r="S79" s="321">
        <f>N84-Q84</f>
        <v>30.519000000000005</v>
      </c>
      <c r="T79" s="308">
        <f>IFERROR((S79/N84),0)</f>
        <v>0.34942752461644155</v>
      </c>
      <c r="U79" s="250">
        <v>12.662599999999999</v>
      </c>
      <c r="V79" s="250">
        <v>11.0899</v>
      </c>
      <c r="W79" s="154">
        <f t="shared" si="1"/>
        <v>0.87579959881856806</v>
      </c>
      <c r="X79" s="299"/>
    </row>
    <row r="80" spans="1:36" ht="15" customHeight="1" thickBot="1" x14ac:dyDescent="0.3">
      <c r="A80" s="322"/>
      <c r="B80" s="306"/>
      <c r="C80" s="306"/>
      <c r="D80" s="306"/>
      <c r="E80" s="32" t="s">
        <v>46</v>
      </c>
      <c r="F80" s="243">
        <v>1541</v>
      </c>
      <c r="G80" s="243">
        <v>0</v>
      </c>
      <c r="H80" s="169">
        <f>F80+G80</f>
        <v>1541</v>
      </c>
      <c r="I80" s="67">
        <f>IFERROR((H80/$H$84),0)</f>
        <v>1.2857631559185989E-2</v>
      </c>
      <c r="J80" s="243">
        <v>14.031000000000001</v>
      </c>
      <c r="K80" s="243">
        <v>0</v>
      </c>
      <c r="L80" s="169">
        <f>J80+K80</f>
        <v>14.031000000000001</v>
      </c>
      <c r="M80" s="67">
        <f>IFERROR((L80/$L$84),0)</f>
        <v>9.0043895677174246E-2</v>
      </c>
      <c r="N80" s="320"/>
      <c r="O80" s="243">
        <v>1.292</v>
      </c>
      <c r="P80" s="243">
        <v>1.143</v>
      </c>
      <c r="Q80" s="169">
        <f>O80+P80</f>
        <v>2.4350000000000001</v>
      </c>
      <c r="R80" s="67">
        <f>IFERROR((Q80/$Q$84),0)</f>
        <v>4.2853874447827393E-2</v>
      </c>
      <c r="S80" s="321"/>
      <c r="T80" s="308"/>
      <c r="U80" s="250">
        <v>0.58430000000000004</v>
      </c>
      <c r="V80" s="250">
        <v>9.5299999999999996E-2</v>
      </c>
      <c r="W80" s="154">
        <f t="shared" si="1"/>
        <v>0.16310114667123052</v>
      </c>
      <c r="X80" s="300"/>
    </row>
    <row r="81" spans="1:36" ht="15" customHeight="1" thickBot="1" x14ac:dyDescent="0.3">
      <c r="A81" s="322"/>
      <c r="B81" s="306"/>
      <c r="C81" s="306"/>
      <c r="D81" s="306"/>
      <c r="E81" s="32" t="s">
        <v>47</v>
      </c>
      <c r="F81" s="243">
        <v>5348</v>
      </c>
      <c r="G81" s="243">
        <v>38</v>
      </c>
      <c r="H81" s="169">
        <f>F81+G81</f>
        <v>5386</v>
      </c>
      <c r="I81" s="67">
        <f>IFERROR((H81/$H$84),0)</f>
        <v>4.4939132756505996E-2</v>
      </c>
      <c r="J81" s="243">
        <v>20.420999999999999</v>
      </c>
      <c r="K81" s="243">
        <v>2.7E-2</v>
      </c>
      <c r="L81" s="169">
        <f>J81+K81</f>
        <v>20.448</v>
      </c>
      <c r="M81" s="67">
        <f>IFERROR((L81/$L$84),0)</f>
        <v>0.13122497176301468</v>
      </c>
      <c r="N81" s="320"/>
      <c r="O81" s="243">
        <v>6.0590000000000002</v>
      </c>
      <c r="P81" s="243">
        <v>0.35799999999999998</v>
      </c>
      <c r="Q81" s="169">
        <f>O81+P81</f>
        <v>6.4169999999999998</v>
      </c>
      <c r="R81" s="67">
        <f>IFERROR((Q81/$Q$84),0)</f>
        <v>0.11293359849351473</v>
      </c>
      <c r="S81" s="321"/>
      <c r="T81" s="308"/>
      <c r="U81" s="250">
        <v>4.9297000000000004</v>
      </c>
      <c r="V81" s="250">
        <v>4.8362999999999996</v>
      </c>
      <c r="W81" s="154">
        <f t="shared" si="1"/>
        <v>0.98105361381017087</v>
      </c>
      <c r="X81" s="300"/>
    </row>
    <row r="82" spans="1:36" ht="15" customHeight="1" thickBot="1" x14ac:dyDescent="0.3">
      <c r="A82" s="322"/>
      <c r="B82" s="306"/>
      <c r="C82" s="306"/>
      <c r="D82" s="306"/>
      <c r="E82" s="32" t="s">
        <v>48</v>
      </c>
      <c r="F82" s="243">
        <v>37</v>
      </c>
      <c r="G82" s="243">
        <v>0</v>
      </c>
      <c r="H82" s="169">
        <f>F82+G82</f>
        <v>37</v>
      </c>
      <c r="I82" s="67">
        <f>IFERROR((H82/$H$84),0)</f>
        <v>3.0871665651517301E-4</v>
      </c>
      <c r="J82" s="243">
        <v>20.920999999999999</v>
      </c>
      <c r="K82" s="243">
        <v>0</v>
      </c>
      <c r="L82" s="169">
        <f>J82+K82</f>
        <v>20.920999999999999</v>
      </c>
      <c r="M82" s="67">
        <f>IFERROR((L82/$L$84),0)</f>
        <v>0.13426044768456719</v>
      </c>
      <c r="N82" s="320"/>
      <c r="O82" s="243">
        <v>18.652000000000001</v>
      </c>
      <c r="P82" s="243">
        <v>0</v>
      </c>
      <c r="Q82" s="169">
        <f>O82+P82</f>
        <v>18.652000000000001</v>
      </c>
      <c r="R82" s="67">
        <f>IFERROR((Q82/$Q$84),0)</f>
        <v>0.32825891835764948</v>
      </c>
      <c r="S82" s="321"/>
      <c r="T82" s="308"/>
      <c r="U82" s="250">
        <v>11.9156</v>
      </c>
      <c r="V82" s="250">
        <v>10.347300000000001</v>
      </c>
      <c r="W82" s="154">
        <f t="shared" si="1"/>
        <v>0.86838262445869285</v>
      </c>
      <c r="X82" s="300"/>
    </row>
    <row r="83" spans="1:36" ht="15.75" customHeight="1" thickBot="1" x14ac:dyDescent="0.3">
      <c r="A83" s="322"/>
      <c r="B83" s="306"/>
      <c r="C83" s="306"/>
      <c r="D83" s="306"/>
      <c r="E83" s="32" t="s">
        <v>49</v>
      </c>
      <c r="F83" s="243">
        <v>766</v>
      </c>
      <c r="G83" s="243">
        <v>0</v>
      </c>
      <c r="H83" s="169">
        <f>F83+G83</f>
        <v>766</v>
      </c>
      <c r="I83" s="67">
        <f>IFERROR((H83/$H$84),0)</f>
        <v>6.3912691592060145E-3</v>
      </c>
      <c r="J83" s="243">
        <v>2.8759999999999999</v>
      </c>
      <c r="K83" s="243">
        <v>0</v>
      </c>
      <c r="L83" s="169">
        <f>J83+K83</f>
        <v>2.8759999999999999</v>
      </c>
      <c r="M83" s="67">
        <f>IFERROR((L83/$L$84),0)</f>
        <v>1.845672040250539E-2</v>
      </c>
      <c r="N83" s="320"/>
      <c r="O83" s="243">
        <v>0.81399999999999995</v>
      </c>
      <c r="P83" s="243">
        <v>0.26400000000000001</v>
      </c>
      <c r="Q83" s="169">
        <f>O83+P83</f>
        <v>1.0779999999999998</v>
      </c>
      <c r="R83" s="67">
        <f>IFERROR((Q83/$Q$84),0)</f>
        <v>1.8971858995793806E-2</v>
      </c>
      <c r="S83" s="321"/>
      <c r="T83" s="308"/>
      <c r="U83" s="250">
        <v>0.92689999999999995</v>
      </c>
      <c r="V83" s="250">
        <v>1.3369</v>
      </c>
      <c r="W83" s="154">
        <f t="shared" si="1"/>
        <v>1.4423346639335419</v>
      </c>
      <c r="X83" s="301"/>
    </row>
    <row r="84" spans="1:36" s="20" customFormat="1" ht="15.75" customHeight="1" thickBot="1" x14ac:dyDescent="0.3">
      <c r="A84" s="315" t="s">
        <v>51</v>
      </c>
      <c r="B84" s="316"/>
      <c r="C84" s="317"/>
      <c r="D84" s="168"/>
      <c r="E84" s="21"/>
      <c r="F84" s="16">
        <f>SUM(F79:F83)</f>
        <v>117755</v>
      </c>
      <c r="G84" s="16">
        <f>SUM(G79:G83)</f>
        <v>2096</v>
      </c>
      <c r="H84" s="16">
        <f>SUM(H79:H83)</f>
        <v>119851</v>
      </c>
      <c r="I84" s="17">
        <v>1</v>
      </c>
      <c r="J84" s="16">
        <f>SUM(J79:J83)</f>
        <v>154.499</v>
      </c>
      <c r="K84" s="16">
        <f>SUM(K79:K83)</f>
        <v>1.325</v>
      </c>
      <c r="L84" s="16">
        <f>SUM(L79:L83)</f>
        <v>155.82400000000001</v>
      </c>
      <c r="M84" s="17">
        <v>1</v>
      </c>
      <c r="N84" s="16">
        <f>N79</f>
        <v>87.34</v>
      </c>
      <c r="O84" s="16">
        <f>SUM(O79:O83)</f>
        <v>51.655999999999999</v>
      </c>
      <c r="P84" s="16">
        <f>SUM(P79:P83)</f>
        <v>5.165</v>
      </c>
      <c r="Q84" s="16">
        <f>SUM(Q79:Q83)</f>
        <v>56.820999999999998</v>
      </c>
      <c r="R84" s="17">
        <v>1</v>
      </c>
      <c r="S84" s="16">
        <f>S79</f>
        <v>30.519000000000005</v>
      </c>
      <c r="T84" s="19">
        <f>T79</f>
        <v>0.34942752461644155</v>
      </c>
      <c r="U84" s="155">
        <f>SUM(U79:U83)</f>
        <v>31.019099999999998</v>
      </c>
      <c r="V84" s="71">
        <f>SUM(V79:V83)</f>
        <v>27.7057</v>
      </c>
      <c r="W84" s="156">
        <f t="shared" si="1"/>
        <v>0.89318194273850637</v>
      </c>
      <c r="X84" s="178">
        <f>IFERROR(((1-(1-T84)*W84)*1),0)</f>
        <v>0.41892041254471413</v>
      </c>
      <c r="Y84" s="63"/>
      <c r="Z84" s="63"/>
      <c r="AA84" s="63"/>
      <c r="AB84" s="63"/>
      <c r="AC84" s="63"/>
      <c r="AD84" s="63"/>
      <c r="AE84" s="63"/>
      <c r="AF84" s="63"/>
      <c r="AG84" s="63"/>
      <c r="AH84" s="63"/>
      <c r="AI84" s="63"/>
      <c r="AJ84" s="63"/>
    </row>
    <row r="85" spans="1:36" ht="15" customHeight="1" thickBot="1" x14ac:dyDescent="0.3">
      <c r="A85" s="322">
        <f>A79+1</f>
        <v>14</v>
      </c>
      <c r="B85" s="306" t="s">
        <v>516</v>
      </c>
      <c r="C85" s="306">
        <v>5</v>
      </c>
      <c r="D85" s="306" t="s">
        <v>513</v>
      </c>
      <c r="E85" s="32" t="s">
        <v>45</v>
      </c>
      <c r="F85" s="243">
        <v>114701</v>
      </c>
      <c r="G85" s="243">
        <v>2055</v>
      </c>
      <c r="H85" s="169">
        <f>F85+G85</f>
        <v>116756</v>
      </c>
      <c r="I85" s="67">
        <f>IFERROR((H85/$H$90),0)</f>
        <v>0.93239951765278983</v>
      </c>
      <c r="J85" s="243">
        <v>91.866</v>
      </c>
      <c r="K85" s="243">
        <v>1.1180000000000001</v>
      </c>
      <c r="L85" s="169">
        <f>J85+K85</f>
        <v>92.983999999999995</v>
      </c>
      <c r="M85" s="67">
        <f>IFERROR((L85/$L$90),0)</f>
        <v>0.49323933650546103</v>
      </c>
      <c r="N85" s="320">
        <v>86.21</v>
      </c>
      <c r="O85" s="233">
        <v>17.681999999999999</v>
      </c>
      <c r="P85" s="247">
        <v>2.3170000000000002</v>
      </c>
      <c r="Q85" s="169">
        <f>O85+P85</f>
        <v>19.998999999999999</v>
      </c>
      <c r="R85" s="67">
        <f>IFERROR((Q85/$Q$90),0)</f>
        <v>0.23612127795225391</v>
      </c>
      <c r="S85" s="321">
        <f>N90-Q90</f>
        <v>1.5120000000000005</v>
      </c>
      <c r="T85" s="308">
        <f>IFERROR((S85/N90),0)</f>
        <v>1.7538568611529991E-2</v>
      </c>
      <c r="U85" s="250">
        <v>9.5297999999999998</v>
      </c>
      <c r="V85" s="250">
        <v>9.1778999999999993</v>
      </c>
      <c r="W85" s="154">
        <f t="shared" si="1"/>
        <v>0.96307372662595225</v>
      </c>
      <c r="X85" s="299"/>
    </row>
    <row r="86" spans="1:36" ht="15" customHeight="1" thickBot="1" x14ac:dyDescent="0.3">
      <c r="A86" s="322"/>
      <c r="B86" s="306"/>
      <c r="C86" s="306"/>
      <c r="D86" s="306"/>
      <c r="E86" s="32" t="s">
        <v>46</v>
      </c>
      <c r="F86" s="243">
        <v>1107</v>
      </c>
      <c r="G86" s="243">
        <v>4</v>
      </c>
      <c r="H86" s="169">
        <f>F86+G86</f>
        <v>1111</v>
      </c>
      <c r="I86" s="67">
        <f>IFERROR((H86/$H$90),0)</f>
        <v>8.8723137492912538E-3</v>
      </c>
      <c r="J86" s="243">
        <v>4.8250000000000002</v>
      </c>
      <c r="K86" s="243">
        <v>0.02</v>
      </c>
      <c r="L86" s="169">
        <f>J86+K86</f>
        <v>4.8449999999999998</v>
      </c>
      <c r="M86" s="67">
        <f>IFERROR((L86/$L$90),0)</f>
        <v>2.5700599945893472E-2</v>
      </c>
      <c r="N86" s="320"/>
      <c r="O86" s="233">
        <v>0.70599999999999996</v>
      </c>
      <c r="P86" s="247">
        <v>0.23799999999999999</v>
      </c>
      <c r="Q86" s="169">
        <f>O86+P86</f>
        <v>0.94399999999999995</v>
      </c>
      <c r="R86" s="67">
        <f>IFERROR((Q86/$Q$90),0)</f>
        <v>1.1145481593426055E-2</v>
      </c>
      <c r="S86" s="321"/>
      <c r="T86" s="308"/>
      <c r="U86" s="250">
        <v>0.2</v>
      </c>
      <c r="V86" s="250">
        <v>3.27E-2</v>
      </c>
      <c r="W86" s="154">
        <f t="shared" si="1"/>
        <v>0.16349999999999998</v>
      </c>
      <c r="X86" s="300"/>
    </row>
    <row r="87" spans="1:36" ht="15" customHeight="1" thickBot="1" x14ac:dyDescent="0.3">
      <c r="A87" s="322"/>
      <c r="B87" s="306"/>
      <c r="C87" s="306"/>
      <c r="D87" s="306"/>
      <c r="E87" s="32" t="s">
        <v>47</v>
      </c>
      <c r="F87" s="243">
        <v>5929</v>
      </c>
      <c r="G87" s="243">
        <v>6</v>
      </c>
      <c r="H87" s="169">
        <f>F87+G87</f>
        <v>5935</v>
      </c>
      <c r="I87" s="67">
        <f>IFERROR((H87/$H$90),0)</f>
        <v>4.7396203512190448E-2</v>
      </c>
      <c r="J87" s="243">
        <v>22.936</v>
      </c>
      <c r="K87" s="243">
        <v>0.02</v>
      </c>
      <c r="L87" s="169">
        <f>J87+K87</f>
        <v>22.956</v>
      </c>
      <c r="M87" s="67">
        <f>IFERROR((L87/$L$90),0)</f>
        <v>0.12177151132258629</v>
      </c>
      <c r="N87" s="320"/>
      <c r="O87" s="233">
        <v>6.931</v>
      </c>
      <c r="P87" s="247">
        <v>0.218</v>
      </c>
      <c r="Q87" s="169">
        <f>O87+P87</f>
        <v>7.149</v>
      </c>
      <c r="R87" s="67">
        <f>IFERROR((Q87/$Q$90),0)</f>
        <v>8.4405771092587789E-2</v>
      </c>
      <c r="S87" s="321"/>
      <c r="T87" s="308"/>
      <c r="U87" s="250">
        <v>5.3719999999999999</v>
      </c>
      <c r="V87" s="250">
        <v>5.3018999999999998</v>
      </c>
      <c r="W87" s="154">
        <f t="shared" si="1"/>
        <v>0.98695085629188384</v>
      </c>
      <c r="X87" s="300"/>
    </row>
    <row r="88" spans="1:36" ht="15" customHeight="1" thickBot="1" x14ac:dyDescent="0.3">
      <c r="A88" s="322"/>
      <c r="B88" s="306"/>
      <c r="C88" s="306"/>
      <c r="D88" s="306"/>
      <c r="E88" s="32" t="s">
        <v>48</v>
      </c>
      <c r="F88" s="243">
        <v>35</v>
      </c>
      <c r="G88" s="243">
        <v>0</v>
      </c>
      <c r="H88" s="169">
        <f>F88+G88</f>
        <v>35</v>
      </c>
      <c r="I88" s="67">
        <f>IFERROR((H88/$H$90),0)</f>
        <v>2.7950583368604309E-4</v>
      </c>
      <c r="J88" s="243">
        <v>37.832000000000001</v>
      </c>
      <c r="K88" s="243">
        <v>0</v>
      </c>
      <c r="L88" s="169">
        <f>J88+K88</f>
        <v>37.832000000000001</v>
      </c>
      <c r="M88" s="67">
        <f>IFERROR((L88/$L$90),0)</f>
        <v>0.20068216659505508</v>
      </c>
      <c r="N88" s="320"/>
      <c r="O88" s="233">
        <v>39.031999999999996</v>
      </c>
      <c r="P88" s="247">
        <v>0</v>
      </c>
      <c r="Q88" s="169">
        <f>O88+P88</f>
        <v>39.031999999999996</v>
      </c>
      <c r="R88" s="67">
        <f>IFERROR((Q88/$Q$90),0)</f>
        <v>0.46083732791801457</v>
      </c>
      <c r="S88" s="321"/>
      <c r="T88" s="308"/>
      <c r="U88" s="250">
        <v>25.256</v>
      </c>
      <c r="V88" s="250">
        <v>25.126799999999999</v>
      </c>
      <c r="W88" s="154">
        <f t="shared" si="1"/>
        <v>0.99488438390877409</v>
      </c>
      <c r="X88" s="300"/>
    </row>
    <row r="89" spans="1:36" ht="15.75" customHeight="1" thickBot="1" x14ac:dyDescent="0.3">
      <c r="A89" s="322"/>
      <c r="B89" s="306"/>
      <c r="C89" s="306"/>
      <c r="D89" s="306"/>
      <c r="E89" s="32" t="s">
        <v>49</v>
      </c>
      <c r="F89" s="243">
        <v>1382</v>
      </c>
      <c r="G89" s="243">
        <v>2</v>
      </c>
      <c r="H89" s="169">
        <f>F89+G89</f>
        <v>1384</v>
      </c>
      <c r="I89" s="67">
        <f>IFERROR((H89/$H$90),0)</f>
        <v>1.1052459252042389E-2</v>
      </c>
      <c r="J89" s="243">
        <v>29.896000000000001</v>
      </c>
      <c r="K89" s="243">
        <v>4.0000000000000001E-3</v>
      </c>
      <c r="L89" s="169">
        <f>J89+K89</f>
        <v>29.900000000000002</v>
      </c>
      <c r="M89" s="67">
        <f>IFERROR((L89/$L$90),0)</f>
        <v>0.15860638563100413</v>
      </c>
      <c r="N89" s="320"/>
      <c r="O89" s="233">
        <v>17.389000000000003</v>
      </c>
      <c r="P89" s="247">
        <v>0.185</v>
      </c>
      <c r="Q89" s="169">
        <f>O89+P89</f>
        <v>17.574000000000002</v>
      </c>
      <c r="R89" s="67">
        <f>IFERROR((Q89/$Q$90),0)</f>
        <v>0.20749014144371772</v>
      </c>
      <c r="S89" s="321"/>
      <c r="T89" s="308"/>
      <c r="U89" s="250">
        <v>12.383100000000001</v>
      </c>
      <c r="V89" s="250">
        <v>11.5381</v>
      </c>
      <c r="W89" s="154">
        <f t="shared" si="1"/>
        <v>0.93176183669678836</v>
      </c>
      <c r="X89" s="301"/>
    </row>
    <row r="90" spans="1:36" s="20" customFormat="1" ht="15.75" customHeight="1" thickBot="1" x14ac:dyDescent="0.3">
      <c r="A90" s="315" t="s">
        <v>51</v>
      </c>
      <c r="B90" s="316"/>
      <c r="C90" s="317"/>
      <c r="D90" s="168"/>
      <c r="E90" s="21"/>
      <c r="F90" s="16">
        <f>SUM(F85:F89)</f>
        <v>123154</v>
      </c>
      <c r="G90" s="16">
        <f>SUM(G85:G89)</f>
        <v>2067</v>
      </c>
      <c r="H90" s="16">
        <f>SUM(H85:H89)</f>
        <v>125221</v>
      </c>
      <c r="I90" s="17">
        <v>1</v>
      </c>
      <c r="J90" s="16">
        <f>SUM(J85:J89)</f>
        <v>187.35500000000002</v>
      </c>
      <c r="K90" s="16">
        <f>SUM(K85:K89)</f>
        <v>1.1620000000000001</v>
      </c>
      <c r="L90" s="16">
        <f>SUM(L85:L89)</f>
        <v>188.517</v>
      </c>
      <c r="M90" s="17">
        <v>1</v>
      </c>
      <c r="N90" s="16">
        <f>N85</f>
        <v>86.21</v>
      </c>
      <c r="O90" s="16">
        <f>SUM(O85:O89)</f>
        <v>81.740000000000009</v>
      </c>
      <c r="P90" s="16">
        <f>SUM(P85:P89)</f>
        <v>2.9580000000000002</v>
      </c>
      <c r="Q90" s="16">
        <f>SUM(Q85:Q89)</f>
        <v>84.697999999999993</v>
      </c>
      <c r="R90" s="17">
        <v>1</v>
      </c>
      <c r="S90" s="16">
        <f>S85</f>
        <v>1.5120000000000005</v>
      </c>
      <c r="T90" s="19">
        <f>T85</f>
        <v>1.7538568611529991E-2</v>
      </c>
      <c r="U90" s="155">
        <f>SUM(U85:U89)</f>
        <v>52.740899999999996</v>
      </c>
      <c r="V90" s="71">
        <f>SUM(V85:V89)</f>
        <v>51.177399999999999</v>
      </c>
      <c r="W90" s="156">
        <f t="shared" si="1"/>
        <v>0.97035507547273558</v>
      </c>
      <c r="X90" s="178">
        <f>IFERROR(((1-(1-T90)*W90)*1),0)</f>
        <v>4.6663563595989332E-2</v>
      </c>
      <c r="Y90" s="63"/>
      <c r="Z90" s="63"/>
      <c r="AA90" s="63"/>
      <c r="AB90" s="63"/>
      <c r="AC90" s="63"/>
      <c r="AD90" s="63"/>
      <c r="AE90" s="63"/>
      <c r="AF90" s="63"/>
      <c r="AG90" s="63"/>
      <c r="AH90" s="63"/>
      <c r="AI90" s="63"/>
      <c r="AJ90" s="63"/>
    </row>
    <row r="91" spans="1:36" ht="15" customHeight="1" thickBot="1" x14ac:dyDescent="0.3">
      <c r="A91" s="322">
        <f>A85+1</f>
        <v>15</v>
      </c>
      <c r="B91" s="306" t="s">
        <v>516</v>
      </c>
      <c r="C91" s="306">
        <v>5</v>
      </c>
      <c r="D91" s="306" t="s">
        <v>514</v>
      </c>
      <c r="E91" s="32" t="s">
        <v>45</v>
      </c>
      <c r="F91" s="243">
        <v>85009</v>
      </c>
      <c r="G91" s="243">
        <v>2878</v>
      </c>
      <c r="H91" s="169">
        <f>F91+G91</f>
        <v>87887</v>
      </c>
      <c r="I91" s="67">
        <f>IFERROR((H91/$H$96),0)</f>
        <v>0.91387126962670273</v>
      </c>
      <c r="J91" s="243">
        <v>87.356999999999999</v>
      </c>
      <c r="K91" s="243">
        <v>1.5960000000000001</v>
      </c>
      <c r="L91" s="169">
        <f>J91+K91</f>
        <v>88.953000000000003</v>
      </c>
      <c r="M91" s="67">
        <f>IFERROR((L91/$L$96),0)</f>
        <v>0.27098584340927995</v>
      </c>
      <c r="N91" s="320">
        <v>211.73</v>
      </c>
      <c r="O91" s="233">
        <v>19.770999999999997</v>
      </c>
      <c r="P91" s="247">
        <v>2.6320000000000001</v>
      </c>
      <c r="Q91" s="169">
        <f>O91+P91</f>
        <v>22.402999999999999</v>
      </c>
      <c r="R91" s="67">
        <f>IFERROR((Q91/$Q$96),0)</f>
        <v>0.10944148351514142</v>
      </c>
      <c r="S91" s="321">
        <f>N96-Q96</f>
        <v>7.0269999999999584</v>
      </c>
      <c r="T91" s="308">
        <f>IFERROR((S91/N96),0)</f>
        <v>3.3188494781088929E-2</v>
      </c>
      <c r="U91" s="250">
        <v>10.6373</v>
      </c>
      <c r="V91" s="250">
        <v>11.1503</v>
      </c>
      <c r="W91" s="154">
        <f t="shared" si="1"/>
        <v>1.0482265236479182</v>
      </c>
      <c r="X91" s="299"/>
    </row>
    <row r="92" spans="1:36" ht="15" customHeight="1" thickBot="1" x14ac:dyDescent="0.3">
      <c r="A92" s="322"/>
      <c r="B92" s="306"/>
      <c r="C92" s="306"/>
      <c r="D92" s="306"/>
      <c r="E92" s="32" t="s">
        <v>46</v>
      </c>
      <c r="F92" s="243">
        <v>921</v>
      </c>
      <c r="G92" s="243">
        <v>0</v>
      </c>
      <c r="H92" s="169">
        <f>F92+G92</f>
        <v>921</v>
      </c>
      <c r="I92" s="67">
        <f>IFERROR((H92/$H$96),0)</f>
        <v>9.5767910990953511E-3</v>
      </c>
      <c r="J92" s="243">
        <v>4.2489999999999997</v>
      </c>
      <c r="K92" s="243">
        <v>0</v>
      </c>
      <c r="L92" s="169">
        <f>J92+K92</f>
        <v>4.2489999999999997</v>
      </c>
      <c r="M92" s="67">
        <f>IFERROR((L92/$L$96),0)</f>
        <v>1.294412609632087E-2</v>
      </c>
      <c r="N92" s="320"/>
      <c r="O92" s="233">
        <v>0.5</v>
      </c>
      <c r="P92" s="247">
        <v>9.7000000000000003E-2</v>
      </c>
      <c r="Q92" s="169">
        <f>O92+P92</f>
        <v>0.59699999999999998</v>
      </c>
      <c r="R92" s="67">
        <f>IFERROR((Q92/$Q$96),0)</f>
        <v>2.9164203748845885E-3</v>
      </c>
      <c r="S92" s="321"/>
      <c r="T92" s="308"/>
      <c r="U92" s="250">
        <v>0.127</v>
      </c>
      <c r="V92" s="250">
        <v>3.95E-2</v>
      </c>
      <c r="W92" s="154">
        <f t="shared" si="1"/>
        <v>0.3110236220472441</v>
      </c>
      <c r="X92" s="300"/>
    </row>
    <row r="93" spans="1:36" ht="15" customHeight="1" thickBot="1" x14ac:dyDescent="0.3">
      <c r="A93" s="322"/>
      <c r="B93" s="306"/>
      <c r="C93" s="306"/>
      <c r="D93" s="306"/>
      <c r="E93" s="32" t="s">
        <v>47</v>
      </c>
      <c r="F93" s="243">
        <v>6086</v>
      </c>
      <c r="G93" s="243">
        <v>4</v>
      </c>
      <c r="H93" s="169">
        <f>F93+G93</f>
        <v>6090</v>
      </c>
      <c r="I93" s="67">
        <f>IFERROR((H93/$H$96),0)</f>
        <v>6.3325361339294992E-2</v>
      </c>
      <c r="J93" s="243">
        <v>24.76</v>
      </c>
      <c r="K93" s="243">
        <v>4.0000000000000001E-3</v>
      </c>
      <c r="L93" s="169">
        <f>J93+K93</f>
        <v>24.764000000000003</v>
      </c>
      <c r="M93" s="67">
        <f>IFERROR((L93/$L$96),0)</f>
        <v>7.5440889303198422E-2</v>
      </c>
      <c r="N93" s="320"/>
      <c r="O93" s="233">
        <v>7.8769999999999989</v>
      </c>
      <c r="P93" s="247">
        <v>0.36799999999999999</v>
      </c>
      <c r="Q93" s="169">
        <f>O93+P93</f>
        <v>8.2449999999999992</v>
      </c>
      <c r="R93" s="67">
        <f>IFERROR((Q93/$Q$96),0)</f>
        <v>4.0277865981446281E-2</v>
      </c>
      <c r="S93" s="321"/>
      <c r="T93" s="308"/>
      <c r="U93" s="250">
        <v>6.2465000000000002</v>
      </c>
      <c r="V93" s="250">
        <v>6.1191000000000004</v>
      </c>
      <c r="W93" s="154">
        <f t="shared" si="1"/>
        <v>0.97960457856399585</v>
      </c>
      <c r="X93" s="300"/>
    </row>
    <row r="94" spans="1:36" ht="15" customHeight="1" thickBot="1" x14ac:dyDescent="0.3">
      <c r="A94" s="322"/>
      <c r="B94" s="306"/>
      <c r="C94" s="306"/>
      <c r="D94" s="306"/>
      <c r="E94" s="32" t="s">
        <v>48</v>
      </c>
      <c r="F94" s="243">
        <v>66</v>
      </c>
      <c r="G94" s="243">
        <v>0</v>
      </c>
      <c r="H94" s="169">
        <f>F94+G94</f>
        <v>66</v>
      </c>
      <c r="I94" s="67">
        <f>IFERROR((H94/$H$96),0)</f>
        <v>6.8628470416969944E-4</v>
      </c>
      <c r="J94" s="243">
        <v>163.51</v>
      </c>
      <c r="K94" s="243">
        <v>0</v>
      </c>
      <c r="L94" s="169">
        <f>J94+K94</f>
        <v>163.51</v>
      </c>
      <c r="M94" s="67">
        <f>IFERROR((L94/$L$96),0)</f>
        <v>0.49811580560353624</v>
      </c>
      <c r="N94" s="320"/>
      <c r="O94" s="233">
        <v>139.90700000000001</v>
      </c>
      <c r="P94" s="247">
        <v>0</v>
      </c>
      <c r="Q94" s="169">
        <f>O94+P94</f>
        <v>139.90700000000001</v>
      </c>
      <c r="R94" s="67">
        <f>IFERROR((Q94/$Q$96),0)</f>
        <v>0.68346335911051614</v>
      </c>
      <c r="S94" s="321"/>
      <c r="T94" s="308"/>
      <c r="U94" s="250">
        <v>88.7791</v>
      </c>
      <c r="V94" s="250">
        <v>82.220799999999997</v>
      </c>
      <c r="W94" s="154">
        <f t="shared" si="1"/>
        <v>0.92612788370235788</v>
      </c>
      <c r="X94" s="300"/>
    </row>
    <row r="95" spans="1:36" ht="15.75" customHeight="1" thickBot="1" x14ac:dyDescent="0.3">
      <c r="A95" s="322"/>
      <c r="B95" s="306"/>
      <c r="C95" s="306"/>
      <c r="D95" s="306"/>
      <c r="E95" s="32" t="s">
        <v>49</v>
      </c>
      <c r="F95" s="243">
        <v>1204</v>
      </c>
      <c r="G95" s="243">
        <v>2</v>
      </c>
      <c r="H95" s="169">
        <f>F95+G95</f>
        <v>1206</v>
      </c>
      <c r="I95" s="67">
        <f>IFERROR((H95/$H$96),0)</f>
        <v>1.2540293230737236E-2</v>
      </c>
      <c r="J95" s="243">
        <v>46.779000000000003</v>
      </c>
      <c r="K95" s="243">
        <v>2E-3</v>
      </c>
      <c r="L95" s="169">
        <f>J95+K95</f>
        <v>46.781000000000006</v>
      </c>
      <c r="M95" s="67">
        <f>IFERROR((L95/$L$96),0)</f>
        <v>0.14251333558766455</v>
      </c>
      <c r="N95" s="320"/>
      <c r="O95" s="233">
        <v>33.36</v>
      </c>
      <c r="P95" s="247">
        <v>0.191</v>
      </c>
      <c r="Q95" s="169">
        <f>O95+P95</f>
        <v>33.551000000000002</v>
      </c>
      <c r="R95" s="67">
        <f>IFERROR((Q95/$Q$96),0)</f>
        <v>0.16390087101801146</v>
      </c>
      <c r="S95" s="321"/>
      <c r="T95" s="308"/>
      <c r="U95" s="250">
        <v>23.3049</v>
      </c>
      <c r="V95" s="250">
        <v>22.7286</v>
      </c>
      <c r="W95" s="154">
        <f t="shared" si="1"/>
        <v>0.97527129487790121</v>
      </c>
      <c r="X95" s="301"/>
    </row>
    <row r="96" spans="1:36" s="20" customFormat="1" ht="15.75" customHeight="1" thickBot="1" x14ac:dyDescent="0.3">
      <c r="A96" s="315" t="s">
        <v>51</v>
      </c>
      <c r="B96" s="316"/>
      <c r="C96" s="317"/>
      <c r="D96" s="168"/>
      <c r="E96" s="21"/>
      <c r="F96" s="16">
        <f>SUM(F91:F95)</f>
        <v>93286</v>
      </c>
      <c r="G96" s="16">
        <f>SUM(G91:G95)</f>
        <v>2884</v>
      </c>
      <c r="H96" s="16">
        <f>SUM(H91:H95)</f>
        <v>96170</v>
      </c>
      <c r="I96" s="17">
        <v>1</v>
      </c>
      <c r="J96" s="16">
        <f>SUM(J91:J95)</f>
        <v>326.65499999999997</v>
      </c>
      <c r="K96" s="16">
        <f>SUM(K91:K95)</f>
        <v>1.6020000000000001</v>
      </c>
      <c r="L96" s="16">
        <f>SUM(L91:L95)</f>
        <v>328.25700000000001</v>
      </c>
      <c r="M96" s="17">
        <v>1</v>
      </c>
      <c r="N96" s="16">
        <f>N91</f>
        <v>211.73</v>
      </c>
      <c r="O96" s="16">
        <f>SUM(O91:O95)</f>
        <v>201.41500000000002</v>
      </c>
      <c r="P96" s="16">
        <f>SUM(P91:P95)</f>
        <v>3.2879999999999998</v>
      </c>
      <c r="Q96" s="16">
        <f>SUM(Q91:Q95)</f>
        <v>204.70300000000003</v>
      </c>
      <c r="R96" s="17">
        <v>1</v>
      </c>
      <c r="S96" s="16">
        <f>S91</f>
        <v>7.0269999999999584</v>
      </c>
      <c r="T96" s="19">
        <f>T91</f>
        <v>3.3188494781088929E-2</v>
      </c>
      <c r="U96" s="155">
        <f>SUM(U91:U95)</f>
        <v>129.09479999999999</v>
      </c>
      <c r="V96" s="71">
        <f>SUM(V91:V95)</f>
        <v>122.25829999999999</v>
      </c>
      <c r="W96" s="156">
        <f t="shared" si="1"/>
        <v>0.9470427933580593</v>
      </c>
      <c r="X96" s="178">
        <f>IFERROR(((1-(1-T96)*W96)*1),0)</f>
        <v>8.4388131446772596E-2</v>
      </c>
      <c r="Y96" s="63"/>
      <c r="Z96" s="63"/>
      <c r="AA96" s="63"/>
      <c r="AB96" s="63"/>
      <c r="AC96" s="63"/>
      <c r="AD96" s="63"/>
      <c r="AE96" s="63"/>
      <c r="AF96" s="63"/>
      <c r="AG96" s="63"/>
      <c r="AH96" s="63"/>
      <c r="AI96" s="63"/>
      <c r="AJ96" s="63"/>
    </row>
    <row r="97" spans="1:36" ht="15" customHeight="1" thickBot="1" x14ac:dyDescent="0.3">
      <c r="A97" s="322">
        <f>A91+1</f>
        <v>16</v>
      </c>
      <c r="B97" s="306" t="s">
        <v>516</v>
      </c>
      <c r="C97" s="306">
        <v>5</v>
      </c>
      <c r="D97" s="306" t="s">
        <v>515</v>
      </c>
      <c r="E97" s="32" t="s">
        <v>45</v>
      </c>
      <c r="F97" s="243">
        <v>131787</v>
      </c>
      <c r="G97" s="243">
        <v>2794</v>
      </c>
      <c r="H97" s="169">
        <f>F97+G97</f>
        <v>134581</v>
      </c>
      <c r="I97" s="67">
        <f>IFERROR((H97/$H$102),0)</f>
        <v>0.94668683173888579</v>
      </c>
      <c r="J97" s="243">
        <v>101.881</v>
      </c>
      <c r="K97" s="243">
        <v>2.0950000000000002</v>
      </c>
      <c r="L97" s="169">
        <f>J97+K97</f>
        <v>103.976</v>
      </c>
      <c r="M97" s="67">
        <f>IFERROR((L97/$L$102),0)</f>
        <v>0.76904756621622627</v>
      </c>
      <c r="N97" s="320">
        <v>52.52</v>
      </c>
      <c r="O97" s="233">
        <v>21.385999999999999</v>
      </c>
      <c r="P97" s="247">
        <v>4.6219999999999999</v>
      </c>
      <c r="Q97" s="169">
        <f>O97+P97</f>
        <v>26.007999999999999</v>
      </c>
      <c r="R97" s="67">
        <f>IFERROR((Q97/$Q$102),0)</f>
        <v>0.72579114807166378</v>
      </c>
      <c r="S97" s="321">
        <f>N102-Q102</f>
        <v>16.686000000000007</v>
      </c>
      <c r="T97" s="308">
        <f>IFERROR((S97/N102),0)</f>
        <v>0.31770753998476781</v>
      </c>
      <c r="U97" s="250">
        <v>11.700100000000001</v>
      </c>
      <c r="V97" s="250">
        <v>8.484</v>
      </c>
      <c r="W97" s="154">
        <f t="shared" si="1"/>
        <v>0.7251220075042093</v>
      </c>
      <c r="X97" s="299"/>
    </row>
    <row r="98" spans="1:36" ht="15" customHeight="1" thickBot="1" x14ac:dyDescent="0.3">
      <c r="A98" s="322"/>
      <c r="B98" s="306"/>
      <c r="C98" s="306"/>
      <c r="D98" s="306"/>
      <c r="E98" s="32" t="s">
        <v>46</v>
      </c>
      <c r="F98" s="243">
        <v>685</v>
      </c>
      <c r="G98" s="243">
        <v>0</v>
      </c>
      <c r="H98" s="169">
        <f>F98+G98</f>
        <v>685</v>
      </c>
      <c r="I98" s="67">
        <f>IFERROR((H98/$H$102),0)</f>
        <v>4.818514350028137E-3</v>
      </c>
      <c r="J98" s="243">
        <v>2.6059999999999999</v>
      </c>
      <c r="K98" s="243">
        <v>0</v>
      </c>
      <c r="L98" s="169">
        <f>J98+K98</f>
        <v>2.6059999999999999</v>
      </c>
      <c r="M98" s="67">
        <f>IFERROR((L98/$L$102),0)</f>
        <v>1.9275005362386372E-2</v>
      </c>
      <c r="N98" s="320"/>
      <c r="O98" s="233">
        <v>0.43</v>
      </c>
      <c r="P98" s="247">
        <v>0.06</v>
      </c>
      <c r="Q98" s="169">
        <f>O98+P98</f>
        <v>0.49</v>
      </c>
      <c r="R98" s="67">
        <f>IFERROR((Q98/$Q$102),0)</f>
        <v>1.3674164201596251E-2</v>
      </c>
      <c r="S98" s="321"/>
      <c r="T98" s="308"/>
      <c r="U98" s="250">
        <v>0.10630000000000001</v>
      </c>
      <c r="V98" s="250">
        <v>1.29E-2</v>
      </c>
      <c r="W98" s="154">
        <f t="shared" si="1"/>
        <v>0.12135465663217308</v>
      </c>
      <c r="X98" s="300"/>
    </row>
    <row r="99" spans="1:36" ht="15" customHeight="1" thickBot="1" x14ac:dyDescent="0.3">
      <c r="A99" s="322"/>
      <c r="B99" s="306"/>
      <c r="C99" s="306"/>
      <c r="D99" s="306"/>
      <c r="E99" s="32" t="s">
        <v>47</v>
      </c>
      <c r="F99" s="243">
        <v>5044</v>
      </c>
      <c r="G99" s="243">
        <v>25</v>
      </c>
      <c r="H99" s="169">
        <f>F99+G99</f>
        <v>5069</v>
      </c>
      <c r="I99" s="67">
        <f>IFERROR((H99/$H$102),0)</f>
        <v>3.5657006190208215E-2</v>
      </c>
      <c r="J99" s="243">
        <v>16.71</v>
      </c>
      <c r="K99" s="243">
        <v>7.5999999999999998E-2</v>
      </c>
      <c r="L99" s="169">
        <f>J99+K99</f>
        <v>16.786000000000001</v>
      </c>
      <c r="M99" s="67">
        <f>IFERROR((L99/$L$102),0)</f>
        <v>0.12415588642095844</v>
      </c>
      <c r="N99" s="320"/>
      <c r="O99" s="233">
        <v>4.7149999999999999</v>
      </c>
      <c r="P99" s="247">
        <v>0.32100000000000001</v>
      </c>
      <c r="Q99" s="169">
        <f>O99+P99</f>
        <v>5.0359999999999996</v>
      </c>
      <c r="R99" s="67">
        <f>IFERROR((Q99/$Q$102),0)</f>
        <v>0.14053692024334433</v>
      </c>
      <c r="S99" s="321"/>
      <c r="T99" s="308"/>
      <c r="U99" s="250">
        <v>3.8022</v>
      </c>
      <c r="V99" s="250">
        <v>3.7075999999999998</v>
      </c>
      <c r="W99" s="154">
        <f t="shared" si="1"/>
        <v>0.97511966756088575</v>
      </c>
      <c r="X99" s="300"/>
    </row>
    <row r="100" spans="1:36" ht="15" customHeight="1" thickBot="1" x14ac:dyDescent="0.3">
      <c r="A100" s="322"/>
      <c r="B100" s="306"/>
      <c r="C100" s="306"/>
      <c r="D100" s="306"/>
      <c r="E100" s="32" t="s">
        <v>48</v>
      </c>
      <c r="F100" s="243">
        <v>18</v>
      </c>
      <c r="G100" s="243">
        <v>0</v>
      </c>
      <c r="H100" s="169">
        <f>F100+G100</f>
        <v>18</v>
      </c>
      <c r="I100" s="67">
        <f>IFERROR((H100/$H$102),0)</f>
        <v>1.2661789532920654E-4</v>
      </c>
      <c r="J100" s="243">
        <v>5.1630000000000003</v>
      </c>
      <c r="K100" s="243">
        <v>0</v>
      </c>
      <c r="L100" s="169">
        <f>J100+K100</f>
        <v>5.1630000000000003</v>
      </c>
      <c r="M100" s="67">
        <f>IFERROR((L100/$L$102),0)</f>
        <v>3.8187587369915905E-2</v>
      </c>
      <c r="N100" s="320"/>
      <c r="O100" s="233">
        <v>1.4119999999999999</v>
      </c>
      <c r="P100" s="247">
        <v>0</v>
      </c>
      <c r="Q100" s="169">
        <f>O100+P100</f>
        <v>1.4119999999999999</v>
      </c>
      <c r="R100" s="67">
        <f>IFERROR((Q100/$Q$102),0)</f>
        <v>3.940391806664062E-2</v>
      </c>
      <c r="S100" s="321"/>
      <c r="T100" s="308"/>
      <c r="U100" s="250">
        <v>1.2394000000000001</v>
      </c>
      <c r="V100" s="250">
        <v>1.4338</v>
      </c>
      <c r="W100" s="154">
        <f t="shared" si="1"/>
        <v>1.1568500887526221</v>
      </c>
      <c r="X100" s="300"/>
    </row>
    <row r="101" spans="1:36" ht="15.75" customHeight="1" thickBot="1" x14ac:dyDescent="0.3">
      <c r="A101" s="322"/>
      <c r="B101" s="306"/>
      <c r="C101" s="306"/>
      <c r="D101" s="306"/>
      <c r="E101" s="32" t="s">
        <v>49</v>
      </c>
      <c r="F101" s="243">
        <v>1777</v>
      </c>
      <c r="G101" s="243">
        <v>30</v>
      </c>
      <c r="H101" s="169">
        <f>F101+G101</f>
        <v>1807</v>
      </c>
      <c r="I101" s="67">
        <f>IFERROR((H101/$H$102),0)</f>
        <v>1.2711029825548677E-2</v>
      </c>
      <c r="J101" s="243">
        <v>6.6390000000000002</v>
      </c>
      <c r="K101" s="243">
        <v>3.1E-2</v>
      </c>
      <c r="L101" s="169">
        <f>J101+K101</f>
        <v>6.67</v>
      </c>
      <c r="M101" s="67">
        <f>IFERROR((L101/$L$102),0)</f>
        <v>4.9333954630513092E-2</v>
      </c>
      <c r="N101" s="320"/>
      <c r="O101" s="233">
        <v>2.6120000000000001</v>
      </c>
      <c r="P101" s="247">
        <v>0.27600000000000002</v>
      </c>
      <c r="Q101" s="169">
        <f>O101+P101</f>
        <v>2.8879999999999999</v>
      </c>
      <c r="R101" s="67">
        <f>IFERROR((Q101/$Q$102),0)</f>
        <v>8.0593849416755042E-2</v>
      </c>
      <c r="S101" s="321"/>
      <c r="T101" s="308"/>
      <c r="U101" s="250">
        <v>2.0994999999999999</v>
      </c>
      <c r="V101" s="250">
        <v>2.5655000000000001</v>
      </c>
      <c r="W101" s="154">
        <f t="shared" si="1"/>
        <v>1.221957608954513</v>
      </c>
      <c r="X101" s="301"/>
    </row>
    <row r="102" spans="1:36" s="20" customFormat="1" ht="15.75" customHeight="1" thickBot="1" x14ac:dyDescent="0.3">
      <c r="A102" s="315" t="s">
        <v>51</v>
      </c>
      <c r="B102" s="316"/>
      <c r="C102" s="317"/>
      <c r="D102" s="168"/>
      <c r="E102" s="21"/>
      <c r="F102" s="16">
        <f>SUM(F97:F101)</f>
        <v>139311</v>
      </c>
      <c r="G102" s="16">
        <f>SUM(G97:G101)</f>
        <v>2849</v>
      </c>
      <c r="H102" s="16">
        <f>SUM(H97:H101)</f>
        <v>142160</v>
      </c>
      <c r="I102" s="17">
        <v>1</v>
      </c>
      <c r="J102" s="16">
        <f>SUM(J97:J101)</f>
        <v>132.999</v>
      </c>
      <c r="K102" s="16">
        <f>SUM(K97:K101)</f>
        <v>2.2020000000000004</v>
      </c>
      <c r="L102" s="16">
        <f>SUM(L97:L101)</f>
        <v>135.20099999999999</v>
      </c>
      <c r="M102" s="17">
        <v>1</v>
      </c>
      <c r="N102" s="16">
        <f>N97</f>
        <v>52.52</v>
      </c>
      <c r="O102" s="16">
        <f>SUM(O97:O101)</f>
        <v>30.555</v>
      </c>
      <c r="P102" s="16">
        <f>SUM(P97:P101)</f>
        <v>5.278999999999999</v>
      </c>
      <c r="Q102" s="16">
        <f>SUM(Q97:Q101)</f>
        <v>35.833999999999996</v>
      </c>
      <c r="R102" s="17">
        <v>1</v>
      </c>
      <c r="S102" s="16">
        <f>S97</f>
        <v>16.686000000000007</v>
      </c>
      <c r="T102" s="19">
        <f>T97</f>
        <v>0.31770753998476781</v>
      </c>
      <c r="U102" s="155">
        <f>SUM(U97:U101)</f>
        <v>18.947499999999998</v>
      </c>
      <c r="V102" s="71">
        <f>SUM(V97:V101)</f>
        <v>16.203800000000001</v>
      </c>
      <c r="W102" s="156">
        <f t="shared" si="1"/>
        <v>0.85519461670405084</v>
      </c>
      <c r="X102" s="178">
        <f>IFERROR(((1-(1-T102)*W102)*1),0)</f>
        <v>0.41650716117720954</v>
      </c>
      <c r="Y102" s="63"/>
      <c r="Z102" s="63"/>
      <c r="AA102" s="63"/>
      <c r="AB102" s="63"/>
      <c r="AC102" s="63"/>
      <c r="AD102" s="63"/>
      <c r="AE102" s="63"/>
      <c r="AF102" s="63"/>
      <c r="AG102" s="63"/>
      <c r="AH102" s="63"/>
      <c r="AI102" s="63"/>
      <c r="AJ102" s="63"/>
    </row>
    <row r="103" spans="1:36" ht="15" hidden="1" customHeight="1" x14ac:dyDescent="0.25">
      <c r="A103" s="433">
        <f>A97+1</f>
        <v>17</v>
      </c>
      <c r="B103" s="430"/>
      <c r="C103" s="427"/>
      <c r="D103" s="424"/>
      <c r="E103" s="32" t="s">
        <v>45</v>
      </c>
      <c r="F103" s="167">
        <v>0</v>
      </c>
      <c r="G103" s="167">
        <v>0</v>
      </c>
      <c r="H103" s="169">
        <f>F103+G103</f>
        <v>0</v>
      </c>
      <c r="I103" s="67">
        <f>IFERROR((H103/$H$108),0)</f>
        <v>0</v>
      </c>
      <c r="J103" s="167">
        <v>0</v>
      </c>
      <c r="K103" s="167">
        <v>0</v>
      </c>
      <c r="L103" s="169">
        <f>J103+K103</f>
        <v>0</v>
      </c>
      <c r="M103" s="67">
        <f>IFERROR((L103/$L$108),0)</f>
        <v>0</v>
      </c>
      <c r="N103" s="421">
        <v>0</v>
      </c>
      <c r="O103" s="167">
        <v>0</v>
      </c>
      <c r="P103" s="167">
        <v>0</v>
      </c>
      <c r="Q103" s="169">
        <f>O103+P103</f>
        <v>0</v>
      </c>
      <c r="R103" s="67">
        <f>IFERROR((Q103/$Q$108),0)</f>
        <v>0</v>
      </c>
      <c r="S103" s="419">
        <f>N108-Q108</f>
        <v>0</v>
      </c>
      <c r="T103" s="416">
        <f>IFERROR((S103/N108),0)</f>
        <v>0</v>
      </c>
      <c r="U103" s="167">
        <v>0</v>
      </c>
      <c r="V103" s="167">
        <v>0</v>
      </c>
      <c r="W103" s="154">
        <f t="shared" si="1"/>
        <v>0</v>
      </c>
      <c r="X103" s="299"/>
    </row>
    <row r="104" spans="1:36" ht="15" hidden="1" customHeight="1" x14ac:dyDescent="0.25">
      <c r="A104" s="434"/>
      <c r="B104" s="431"/>
      <c r="C104" s="428"/>
      <c r="D104" s="425"/>
      <c r="E104" s="32" t="s">
        <v>46</v>
      </c>
      <c r="F104" s="167">
        <v>0</v>
      </c>
      <c r="G104" s="167">
        <v>0</v>
      </c>
      <c r="H104" s="169">
        <f>F104+G104</f>
        <v>0</v>
      </c>
      <c r="I104" s="67">
        <f>IFERROR((H104/$H$108),0)</f>
        <v>0</v>
      </c>
      <c r="J104" s="167">
        <v>0</v>
      </c>
      <c r="K104" s="167">
        <v>0</v>
      </c>
      <c r="L104" s="169">
        <f>J104+K104</f>
        <v>0</v>
      </c>
      <c r="M104" s="67">
        <f>IFERROR((L104/$L$108),0)</f>
        <v>0</v>
      </c>
      <c r="N104" s="422"/>
      <c r="O104" s="167">
        <v>0</v>
      </c>
      <c r="P104" s="167">
        <v>0</v>
      </c>
      <c r="Q104" s="169">
        <f>O104+P104</f>
        <v>0</v>
      </c>
      <c r="R104" s="67">
        <f>IFERROR((Q104/$Q$108),0)</f>
        <v>0</v>
      </c>
      <c r="S104" s="303"/>
      <c r="T104" s="417"/>
      <c r="U104" s="167">
        <v>0</v>
      </c>
      <c r="V104" s="167">
        <v>0</v>
      </c>
      <c r="W104" s="154">
        <f t="shared" si="1"/>
        <v>0</v>
      </c>
      <c r="X104" s="300"/>
    </row>
    <row r="105" spans="1:36" ht="15" hidden="1" customHeight="1" x14ac:dyDescent="0.25">
      <c r="A105" s="434"/>
      <c r="B105" s="431"/>
      <c r="C105" s="428"/>
      <c r="D105" s="425"/>
      <c r="E105" s="32" t="s">
        <v>47</v>
      </c>
      <c r="F105" s="167">
        <v>0</v>
      </c>
      <c r="G105" s="167">
        <v>0</v>
      </c>
      <c r="H105" s="169">
        <f>F105+G105</f>
        <v>0</v>
      </c>
      <c r="I105" s="67">
        <f>IFERROR((H105/$H$108),0)</f>
        <v>0</v>
      </c>
      <c r="J105" s="167">
        <v>0</v>
      </c>
      <c r="K105" s="167">
        <v>0</v>
      </c>
      <c r="L105" s="169">
        <f>J105+K105</f>
        <v>0</v>
      </c>
      <c r="M105" s="67">
        <f>IFERROR((L105/$L$108),0)</f>
        <v>0</v>
      </c>
      <c r="N105" s="422"/>
      <c r="O105" s="167">
        <v>0</v>
      </c>
      <c r="P105" s="167">
        <v>0</v>
      </c>
      <c r="Q105" s="169">
        <f>O105+P105</f>
        <v>0</v>
      </c>
      <c r="R105" s="67">
        <f>IFERROR((Q105/$Q$108),0)</f>
        <v>0</v>
      </c>
      <c r="S105" s="303"/>
      <c r="T105" s="417"/>
      <c r="U105" s="167">
        <v>0</v>
      </c>
      <c r="V105" s="167">
        <v>0</v>
      </c>
      <c r="W105" s="154">
        <f t="shared" si="1"/>
        <v>0</v>
      </c>
      <c r="X105" s="300"/>
    </row>
    <row r="106" spans="1:36" ht="15" hidden="1" customHeight="1" x14ac:dyDescent="0.25">
      <c r="A106" s="434"/>
      <c r="B106" s="431"/>
      <c r="C106" s="428"/>
      <c r="D106" s="425"/>
      <c r="E106" s="32" t="s">
        <v>48</v>
      </c>
      <c r="F106" s="167">
        <v>0</v>
      </c>
      <c r="G106" s="167">
        <v>0</v>
      </c>
      <c r="H106" s="169">
        <f>F106+G106</f>
        <v>0</v>
      </c>
      <c r="I106" s="67">
        <f>IFERROR((H106/$H$108),0)</f>
        <v>0</v>
      </c>
      <c r="J106" s="167">
        <v>0</v>
      </c>
      <c r="K106" s="167">
        <v>0</v>
      </c>
      <c r="L106" s="169">
        <f>J106+K106</f>
        <v>0</v>
      </c>
      <c r="M106" s="67">
        <f>IFERROR((L106/$L$108),0)</f>
        <v>0</v>
      </c>
      <c r="N106" s="422"/>
      <c r="O106" s="167">
        <v>0</v>
      </c>
      <c r="P106" s="167">
        <v>0</v>
      </c>
      <c r="Q106" s="169">
        <f>O106+P106</f>
        <v>0</v>
      </c>
      <c r="R106" s="67">
        <f>IFERROR((Q106/$Q$108),0)</f>
        <v>0</v>
      </c>
      <c r="S106" s="303"/>
      <c r="T106" s="417"/>
      <c r="U106" s="167">
        <v>0</v>
      </c>
      <c r="V106" s="167">
        <v>0</v>
      </c>
      <c r="W106" s="154">
        <f t="shared" si="1"/>
        <v>0</v>
      </c>
      <c r="X106" s="300"/>
    </row>
    <row r="107" spans="1:36" ht="15.75" hidden="1" customHeight="1" thickBot="1" x14ac:dyDescent="0.3">
      <c r="A107" s="435"/>
      <c r="B107" s="432"/>
      <c r="C107" s="429"/>
      <c r="D107" s="426"/>
      <c r="E107" s="32" t="s">
        <v>49</v>
      </c>
      <c r="F107" s="167">
        <v>0</v>
      </c>
      <c r="G107" s="167">
        <v>0</v>
      </c>
      <c r="H107" s="169">
        <f>F107+G107</f>
        <v>0</v>
      </c>
      <c r="I107" s="67">
        <f>IFERROR((H107/$H$108),0)</f>
        <v>0</v>
      </c>
      <c r="J107" s="167">
        <v>0</v>
      </c>
      <c r="K107" s="167">
        <v>0</v>
      </c>
      <c r="L107" s="169">
        <f>J107+K107</f>
        <v>0</v>
      </c>
      <c r="M107" s="67">
        <f>IFERROR((L107/$L$108),0)</f>
        <v>0</v>
      </c>
      <c r="N107" s="423"/>
      <c r="O107" s="167">
        <v>0</v>
      </c>
      <c r="P107" s="167">
        <v>0</v>
      </c>
      <c r="Q107" s="169">
        <f>O107+P107</f>
        <v>0</v>
      </c>
      <c r="R107" s="67">
        <f>IFERROR((Q107/$Q$108),0)</f>
        <v>0</v>
      </c>
      <c r="S107" s="420"/>
      <c r="T107" s="418"/>
      <c r="U107" s="167">
        <v>0</v>
      </c>
      <c r="V107" s="167">
        <v>0</v>
      </c>
      <c r="W107" s="154">
        <f t="shared" si="1"/>
        <v>0</v>
      </c>
      <c r="X107" s="301"/>
    </row>
    <row r="108" spans="1:36" s="20" customFormat="1" ht="15.75" hidden="1" customHeight="1" thickBot="1" x14ac:dyDescent="0.3">
      <c r="A108" s="315" t="s">
        <v>51</v>
      </c>
      <c r="B108" s="316"/>
      <c r="C108" s="317"/>
      <c r="D108" s="168"/>
      <c r="E108" s="21"/>
      <c r="F108" s="16">
        <f>SUM(F103:F107)</f>
        <v>0</v>
      </c>
      <c r="G108" s="16">
        <f>SUM(G103:G107)</f>
        <v>0</v>
      </c>
      <c r="H108" s="16">
        <f>SUM(H103:H107)</f>
        <v>0</v>
      </c>
      <c r="I108" s="17">
        <v>1</v>
      </c>
      <c r="J108" s="16">
        <f>SUM(J103:J107)</f>
        <v>0</v>
      </c>
      <c r="K108" s="16">
        <f>SUM(K103:K107)</f>
        <v>0</v>
      </c>
      <c r="L108" s="16">
        <f>SUM(L103:L107)</f>
        <v>0</v>
      </c>
      <c r="M108" s="17">
        <v>1</v>
      </c>
      <c r="N108" s="16">
        <f>N103</f>
        <v>0</v>
      </c>
      <c r="O108" s="16">
        <f>SUM(O103:O107)</f>
        <v>0</v>
      </c>
      <c r="P108" s="16">
        <f>SUM(P103:P107)</f>
        <v>0</v>
      </c>
      <c r="Q108" s="16">
        <f>SUM(Q103:Q107)</f>
        <v>0</v>
      </c>
      <c r="R108" s="17">
        <v>1</v>
      </c>
      <c r="S108" s="16">
        <f>S103</f>
        <v>0</v>
      </c>
      <c r="T108" s="19">
        <f>T103</f>
        <v>0</v>
      </c>
      <c r="U108" s="155">
        <f>SUM(U103:U107)</f>
        <v>0</v>
      </c>
      <c r="V108" s="71">
        <f>SUM(V103:V107)</f>
        <v>0</v>
      </c>
      <c r="W108" s="156">
        <f t="shared" si="1"/>
        <v>0</v>
      </c>
      <c r="X108" s="178">
        <f>IFERROR(((1-(1-T108)*W108)*1),0)</f>
        <v>1</v>
      </c>
      <c r="Y108" s="63"/>
      <c r="Z108" s="63"/>
      <c r="AA108" s="63"/>
      <c r="AB108" s="63"/>
      <c r="AC108" s="63"/>
      <c r="AD108" s="63"/>
      <c r="AE108" s="63"/>
      <c r="AF108" s="63"/>
      <c r="AG108" s="63"/>
      <c r="AH108" s="63"/>
      <c r="AI108" s="63"/>
      <c r="AJ108" s="63"/>
    </row>
    <row r="109" spans="1:36" ht="15" hidden="1" customHeight="1" x14ac:dyDescent="0.25">
      <c r="A109" s="433">
        <f>A103+1</f>
        <v>18</v>
      </c>
      <c r="B109" s="430"/>
      <c r="C109" s="427"/>
      <c r="D109" s="424"/>
      <c r="E109" s="32" t="s">
        <v>45</v>
      </c>
      <c r="F109" s="167">
        <v>0</v>
      </c>
      <c r="G109" s="167">
        <v>0</v>
      </c>
      <c r="H109" s="169">
        <f>F109+G109</f>
        <v>0</v>
      </c>
      <c r="I109" s="67">
        <f>IFERROR((H109/$H$114),0)</f>
        <v>0</v>
      </c>
      <c r="J109" s="167">
        <v>0</v>
      </c>
      <c r="K109" s="167">
        <v>0</v>
      </c>
      <c r="L109" s="169">
        <f>J109+K109</f>
        <v>0</v>
      </c>
      <c r="M109" s="67">
        <f>IFERROR((L109/$L$114),0)</f>
        <v>0</v>
      </c>
      <c r="N109" s="421">
        <v>0</v>
      </c>
      <c r="O109" s="167">
        <v>0</v>
      </c>
      <c r="P109" s="167">
        <v>0</v>
      </c>
      <c r="Q109" s="169">
        <f>O109+P109</f>
        <v>0</v>
      </c>
      <c r="R109" s="67">
        <f>IFERROR((Q109/$Q$114),0)</f>
        <v>0</v>
      </c>
      <c r="S109" s="419">
        <f>N114-Q114</f>
        <v>0</v>
      </c>
      <c r="T109" s="416">
        <f>IFERROR((S109/N114),0)</f>
        <v>0</v>
      </c>
      <c r="U109" s="167">
        <v>0</v>
      </c>
      <c r="V109" s="167">
        <v>0</v>
      </c>
      <c r="W109" s="154">
        <f t="shared" si="1"/>
        <v>0</v>
      </c>
      <c r="X109" s="299"/>
    </row>
    <row r="110" spans="1:36" ht="15" hidden="1" customHeight="1" x14ac:dyDescent="0.25">
      <c r="A110" s="434"/>
      <c r="B110" s="431"/>
      <c r="C110" s="428"/>
      <c r="D110" s="425"/>
      <c r="E110" s="32" t="s">
        <v>46</v>
      </c>
      <c r="F110" s="167">
        <v>0</v>
      </c>
      <c r="G110" s="167">
        <v>0</v>
      </c>
      <c r="H110" s="169">
        <f>F110+G110</f>
        <v>0</v>
      </c>
      <c r="I110" s="67">
        <f>IFERROR((H110/$H$114),0)</f>
        <v>0</v>
      </c>
      <c r="J110" s="167">
        <v>0</v>
      </c>
      <c r="K110" s="167">
        <v>0</v>
      </c>
      <c r="L110" s="169">
        <f>J110+K110</f>
        <v>0</v>
      </c>
      <c r="M110" s="67">
        <f>IFERROR((L110/$L$114),0)</f>
        <v>0</v>
      </c>
      <c r="N110" s="422"/>
      <c r="O110" s="167">
        <v>0</v>
      </c>
      <c r="P110" s="167">
        <v>0</v>
      </c>
      <c r="Q110" s="169">
        <f>O110+P110</f>
        <v>0</v>
      </c>
      <c r="R110" s="67">
        <f>IFERROR((Q110/$Q$114),0)</f>
        <v>0</v>
      </c>
      <c r="S110" s="303"/>
      <c r="T110" s="417"/>
      <c r="U110" s="167">
        <v>0</v>
      </c>
      <c r="V110" s="167">
        <v>0</v>
      </c>
      <c r="W110" s="154">
        <f t="shared" si="1"/>
        <v>0</v>
      </c>
      <c r="X110" s="300"/>
    </row>
    <row r="111" spans="1:36" ht="15" hidden="1" customHeight="1" x14ac:dyDescent="0.25">
      <c r="A111" s="434"/>
      <c r="B111" s="431"/>
      <c r="C111" s="428"/>
      <c r="D111" s="425"/>
      <c r="E111" s="32" t="s">
        <v>47</v>
      </c>
      <c r="F111" s="167">
        <v>0</v>
      </c>
      <c r="G111" s="167">
        <v>0</v>
      </c>
      <c r="H111" s="169">
        <f>F111+G111</f>
        <v>0</v>
      </c>
      <c r="I111" s="67">
        <f>IFERROR((H111/$H$114),0)</f>
        <v>0</v>
      </c>
      <c r="J111" s="167">
        <v>0</v>
      </c>
      <c r="K111" s="167">
        <v>0</v>
      </c>
      <c r="L111" s="169">
        <f>J111+K111</f>
        <v>0</v>
      </c>
      <c r="M111" s="67">
        <f>IFERROR((L111/$L$114),0)</f>
        <v>0</v>
      </c>
      <c r="N111" s="422"/>
      <c r="O111" s="167">
        <v>0</v>
      </c>
      <c r="P111" s="167">
        <v>0</v>
      </c>
      <c r="Q111" s="169">
        <f>O111+P111</f>
        <v>0</v>
      </c>
      <c r="R111" s="67">
        <f>IFERROR((Q111/$Q$114),0)</f>
        <v>0</v>
      </c>
      <c r="S111" s="303"/>
      <c r="T111" s="417"/>
      <c r="U111" s="167">
        <v>0</v>
      </c>
      <c r="V111" s="167">
        <v>0</v>
      </c>
      <c r="W111" s="154">
        <f t="shared" si="1"/>
        <v>0</v>
      </c>
      <c r="X111" s="300"/>
    </row>
    <row r="112" spans="1:36" ht="15" hidden="1" customHeight="1" x14ac:dyDescent="0.25">
      <c r="A112" s="434"/>
      <c r="B112" s="431"/>
      <c r="C112" s="428"/>
      <c r="D112" s="425"/>
      <c r="E112" s="32" t="s">
        <v>48</v>
      </c>
      <c r="F112" s="167">
        <v>0</v>
      </c>
      <c r="G112" s="167">
        <v>0</v>
      </c>
      <c r="H112" s="169">
        <f>F112+G112</f>
        <v>0</v>
      </c>
      <c r="I112" s="67">
        <f>IFERROR((H112/$H$114),0)</f>
        <v>0</v>
      </c>
      <c r="J112" s="167">
        <v>0</v>
      </c>
      <c r="K112" s="167">
        <v>0</v>
      </c>
      <c r="L112" s="169">
        <f>J112+K112</f>
        <v>0</v>
      </c>
      <c r="M112" s="67">
        <f>IFERROR((L112/$L$114),0)</f>
        <v>0</v>
      </c>
      <c r="N112" s="422"/>
      <c r="O112" s="167">
        <v>0</v>
      </c>
      <c r="P112" s="167">
        <v>0</v>
      </c>
      <c r="Q112" s="169">
        <f>O112+P112</f>
        <v>0</v>
      </c>
      <c r="R112" s="67">
        <f>IFERROR((Q112/$Q$114),0)</f>
        <v>0</v>
      </c>
      <c r="S112" s="303"/>
      <c r="T112" s="417"/>
      <c r="U112" s="167">
        <v>0</v>
      </c>
      <c r="V112" s="167">
        <v>0</v>
      </c>
      <c r="W112" s="154">
        <f t="shared" si="1"/>
        <v>0</v>
      </c>
      <c r="X112" s="300"/>
    </row>
    <row r="113" spans="1:36" ht="15.75" hidden="1" customHeight="1" thickBot="1" x14ac:dyDescent="0.3">
      <c r="A113" s="435"/>
      <c r="B113" s="432"/>
      <c r="C113" s="429"/>
      <c r="D113" s="426"/>
      <c r="E113" s="32" t="s">
        <v>49</v>
      </c>
      <c r="F113" s="167">
        <v>0</v>
      </c>
      <c r="G113" s="167">
        <v>0</v>
      </c>
      <c r="H113" s="169">
        <f>F113+G113</f>
        <v>0</v>
      </c>
      <c r="I113" s="67">
        <f>IFERROR((H113/$H$114),0)</f>
        <v>0</v>
      </c>
      <c r="J113" s="167">
        <v>0</v>
      </c>
      <c r="K113" s="167">
        <v>0</v>
      </c>
      <c r="L113" s="169">
        <f>J113+K113</f>
        <v>0</v>
      </c>
      <c r="M113" s="67">
        <f>IFERROR((L113/$L$114),0)</f>
        <v>0</v>
      </c>
      <c r="N113" s="423"/>
      <c r="O113" s="167">
        <v>0</v>
      </c>
      <c r="P113" s="167">
        <v>0</v>
      </c>
      <c r="Q113" s="169">
        <f>O113+P113</f>
        <v>0</v>
      </c>
      <c r="R113" s="67">
        <f>IFERROR((Q113/$Q$114),0)</f>
        <v>0</v>
      </c>
      <c r="S113" s="420"/>
      <c r="T113" s="418"/>
      <c r="U113" s="167">
        <v>0</v>
      </c>
      <c r="V113" s="167">
        <v>0</v>
      </c>
      <c r="W113" s="154">
        <f t="shared" si="1"/>
        <v>0</v>
      </c>
      <c r="X113" s="301"/>
    </row>
    <row r="114" spans="1:36" s="20" customFormat="1" ht="15.75" hidden="1" customHeight="1" thickBot="1" x14ac:dyDescent="0.3">
      <c r="A114" s="315" t="s">
        <v>51</v>
      </c>
      <c r="B114" s="316"/>
      <c r="C114" s="317"/>
      <c r="D114" s="168"/>
      <c r="E114" s="21"/>
      <c r="F114" s="16">
        <f>SUM(F109:F113)</f>
        <v>0</v>
      </c>
      <c r="G114" s="16">
        <f>SUM(G109:G113)</f>
        <v>0</v>
      </c>
      <c r="H114" s="16">
        <f>SUM(H109:H113)</f>
        <v>0</v>
      </c>
      <c r="I114" s="17">
        <v>1</v>
      </c>
      <c r="J114" s="16">
        <f>SUM(J109:J113)</f>
        <v>0</v>
      </c>
      <c r="K114" s="16">
        <f>SUM(K109:K113)</f>
        <v>0</v>
      </c>
      <c r="L114" s="16">
        <f>SUM(L109:L113)</f>
        <v>0</v>
      </c>
      <c r="M114" s="17">
        <v>1</v>
      </c>
      <c r="N114" s="16">
        <f>N109</f>
        <v>0</v>
      </c>
      <c r="O114" s="16">
        <f>SUM(O109:O113)</f>
        <v>0</v>
      </c>
      <c r="P114" s="16">
        <f>SUM(P109:P113)</f>
        <v>0</v>
      </c>
      <c r="Q114" s="16">
        <f>SUM(Q109:Q113)</f>
        <v>0</v>
      </c>
      <c r="R114" s="17">
        <v>1</v>
      </c>
      <c r="S114" s="16">
        <f>S109</f>
        <v>0</v>
      </c>
      <c r="T114" s="19">
        <f>T109</f>
        <v>0</v>
      </c>
      <c r="U114" s="155">
        <f>SUM(U109:U113)</f>
        <v>0</v>
      </c>
      <c r="V114" s="71">
        <f>SUM(V109:V113)</f>
        <v>0</v>
      </c>
      <c r="W114" s="156">
        <f t="shared" si="1"/>
        <v>0</v>
      </c>
      <c r="X114" s="178">
        <f>IFERROR(((1-(1-T114)*W114)*1),0)</f>
        <v>1</v>
      </c>
      <c r="Y114" s="63"/>
      <c r="Z114" s="63"/>
      <c r="AA114" s="63"/>
      <c r="AB114" s="63"/>
      <c r="AC114" s="63"/>
      <c r="AD114" s="63"/>
      <c r="AE114" s="63"/>
      <c r="AF114" s="63"/>
      <c r="AG114" s="63"/>
      <c r="AH114" s="63"/>
      <c r="AI114" s="63"/>
      <c r="AJ114" s="63"/>
    </row>
    <row r="115" spans="1:36" ht="15" hidden="1" customHeight="1" x14ac:dyDescent="0.25">
      <c r="A115" s="433">
        <f>A109+1</f>
        <v>19</v>
      </c>
      <c r="B115" s="430"/>
      <c r="C115" s="427"/>
      <c r="D115" s="424"/>
      <c r="E115" s="32" t="s">
        <v>45</v>
      </c>
      <c r="F115" s="167">
        <v>0</v>
      </c>
      <c r="G115" s="167">
        <v>0</v>
      </c>
      <c r="H115" s="169">
        <f>F115+G115</f>
        <v>0</v>
      </c>
      <c r="I115" s="67">
        <f>IFERROR((H115/$H$120),0)</f>
        <v>0</v>
      </c>
      <c r="J115" s="167">
        <v>0</v>
      </c>
      <c r="K115" s="167">
        <v>0</v>
      </c>
      <c r="L115" s="169">
        <f>J115+K115</f>
        <v>0</v>
      </c>
      <c r="M115" s="67">
        <f>IFERROR((L115/$L$120),0)</f>
        <v>0</v>
      </c>
      <c r="N115" s="421">
        <v>0</v>
      </c>
      <c r="O115" s="167">
        <v>0</v>
      </c>
      <c r="P115" s="167">
        <v>0</v>
      </c>
      <c r="Q115" s="169">
        <f>O115+P115</f>
        <v>0</v>
      </c>
      <c r="R115" s="67">
        <f>IFERROR((Q115/$Q$120),0)</f>
        <v>0</v>
      </c>
      <c r="S115" s="419">
        <f>N120-Q120</f>
        <v>0</v>
      </c>
      <c r="T115" s="416">
        <f>IFERROR((S115/N120),0)</f>
        <v>0</v>
      </c>
      <c r="U115" s="167">
        <v>0</v>
      </c>
      <c r="V115" s="167">
        <v>0</v>
      </c>
      <c r="W115" s="154">
        <f t="shared" si="1"/>
        <v>0</v>
      </c>
      <c r="X115" s="299"/>
    </row>
    <row r="116" spans="1:36" ht="15" hidden="1" customHeight="1" x14ac:dyDescent="0.25">
      <c r="A116" s="434"/>
      <c r="B116" s="431"/>
      <c r="C116" s="428"/>
      <c r="D116" s="425"/>
      <c r="E116" s="32" t="s">
        <v>46</v>
      </c>
      <c r="F116" s="167">
        <v>0</v>
      </c>
      <c r="G116" s="167">
        <v>0</v>
      </c>
      <c r="H116" s="169">
        <f>F116+G116</f>
        <v>0</v>
      </c>
      <c r="I116" s="67">
        <f>IFERROR((H116/$H$120),0)</f>
        <v>0</v>
      </c>
      <c r="J116" s="167">
        <v>0</v>
      </c>
      <c r="K116" s="167">
        <v>0</v>
      </c>
      <c r="L116" s="169">
        <f>J116+K116</f>
        <v>0</v>
      </c>
      <c r="M116" s="67">
        <f>IFERROR((L116/$L$120),0)</f>
        <v>0</v>
      </c>
      <c r="N116" s="422"/>
      <c r="O116" s="167">
        <v>0</v>
      </c>
      <c r="P116" s="167">
        <v>0</v>
      </c>
      <c r="Q116" s="169">
        <f>O116+P116</f>
        <v>0</v>
      </c>
      <c r="R116" s="67">
        <f>IFERROR((Q116/$Q$120),0)</f>
        <v>0</v>
      </c>
      <c r="S116" s="303"/>
      <c r="T116" s="417"/>
      <c r="U116" s="167">
        <v>0</v>
      </c>
      <c r="V116" s="167">
        <v>0</v>
      </c>
      <c r="W116" s="154">
        <f t="shared" si="1"/>
        <v>0</v>
      </c>
      <c r="X116" s="300"/>
    </row>
    <row r="117" spans="1:36" ht="15" hidden="1" customHeight="1" x14ac:dyDescent="0.25">
      <c r="A117" s="434"/>
      <c r="B117" s="431"/>
      <c r="C117" s="428"/>
      <c r="D117" s="425"/>
      <c r="E117" s="32" t="s">
        <v>47</v>
      </c>
      <c r="F117" s="167">
        <v>0</v>
      </c>
      <c r="G117" s="167">
        <v>0</v>
      </c>
      <c r="H117" s="169">
        <f>F117+G117</f>
        <v>0</v>
      </c>
      <c r="I117" s="67">
        <f>IFERROR((H117/$H$120),0)</f>
        <v>0</v>
      </c>
      <c r="J117" s="167">
        <v>0</v>
      </c>
      <c r="K117" s="167">
        <v>0</v>
      </c>
      <c r="L117" s="169">
        <f>J117+K117</f>
        <v>0</v>
      </c>
      <c r="M117" s="67">
        <f>IFERROR((L117/$L$120),0)</f>
        <v>0</v>
      </c>
      <c r="N117" s="422"/>
      <c r="O117" s="167">
        <v>0</v>
      </c>
      <c r="P117" s="167">
        <v>0</v>
      </c>
      <c r="Q117" s="169">
        <f>O117+P117</f>
        <v>0</v>
      </c>
      <c r="R117" s="67">
        <f>IFERROR((Q117/$Q$120),0)</f>
        <v>0</v>
      </c>
      <c r="S117" s="303"/>
      <c r="T117" s="417"/>
      <c r="U117" s="167">
        <v>0</v>
      </c>
      <c r="V117" s="167">
        <v>0</v>
      </c>
      <c r="W117" s="154">
        <f t="shared" si="1"/>
        <v>0</v>
      </c>
      <c r="X117" s="300"/>
    </row>
    <row r="118" spans="1:36" ht="15" hidden="1" customHeight="1" x14ac:dyDescent="0.25">
      <c r="A118" s="434"/>
      <c r="B118" s="431"/>
      <c r="C118" s="428"/>
      <c r="D118" s="425"/>
      <c r="E118" s="32" t="s">
        <v>48</v>
      </c>
      <c r="F118" s="167">
        <v>0</v>
      </c>
      <c r="G118" s="167">
        <v>0</v>
      </c>
      <c r="H118" s="169">
        <f>F118+G118</f>
        <v>0</v>
      </c>
      <c r="I118" s="67">
        <f>IFERROR((H118/$H$120),0)</f>
        <v>0</v>
      </c>
      <c r="J118" s="167">
        <v>0</v>
      </c>
      <c r="K118" s="167">
        <v>0</v>
      </c>
      <c r="L118" s="169">
        <f>J118+K118</f>
        <v>0</v>
      </c>
      <c r="M118" s="67">
        <f>IFERROR((L118/$L$120),0)</f>
        <v>0</v>
      </c>
      <c r="N118" s="422"/>
      <c r="O118" s="167">
        <v>0</v>
      </c>
      <c r="P118" s="167">
        <v>0</v>
      </c>
      <c r="Q118" s="169">
        <f>O118+P118</f>
        <v>0</v>
      </c>
      <c r="R118" s="67">
        <f>IFERROR((Q118/$Q$120),0)</f>
        <v>0</v>
      </c>
      <c r="S118" s="303"/>
      <c r="T118" s="417"/>
      <c r="U118" s="167">
        <v>0</v>
      </c>
      <c r="V118" s="167">
        <v>0</v>
      </c>
      <c r="W118" s="154">
        <f t="shared" si="1"/>
        <v>0</v>
      </c>
      <c r="X118" s="300"/>
    </row>
    <row r="119" spans="1:36" ht="15.75" hidden="1" customHeight="1" thickBot="1" x14ac:dyDescent="0.3">
      <c r="A119" s="435"/>
      <c r="B119" s="432"/>
      <c r="C119" s="429"/>
      <c r="D119" s="426"/>
      <c r="E119" s="32" t="s">
        <v>49</v>
      </c>
      <c r="F119" s="167">
        <v>0</v>
      </c>
      <c r="G119" s="167">
        <v>0</v>
      </c>
      <c r="H119" s="169">
        <f>F119+G119</f>
        <v>0</v>
      </c>
      <c r="I119" s="67">
        <f>IFERROR((H119/$H$120),0)</f>
        <v>0</v>
      </c>
      <c r="J119" s="167">
        <v>0</v>
      </c>
      <c r="K119" s="167">
        <v>0</v>
      </c>
      <c r="L119" s="169">
        <f>J119+K119</f>
        <v>0</v>
      </c>
      <c r="M119" s="67">
        <f>IFERROR((L119/$L$120),0)</f>
        <v>0</v>
      </c>
      <c r="N119" s="423"/>
      <c r="O119" s="167">
        <v>0</v>
      </c>
      <c r="P119" s="167">
        <v>0</v>
      </c>
      <c r="Q119" s="169">
        <f>O119+P119</f>
        <v>0</v>
      </c>
      <c r="R119" s="67">
        <f>IFERROR((Q119/$Q$120),0)</f>
        <v>0</v>
      </c>
      <c r="S119" s="420"/>
      <c r="T119" s="418"/>
      <c r="U119" s="167">
        <v>0</v>
      </c>
      <c r="V119" s="167">
        <v>0</v>
      </c>
      <c r="W119" s="154">
        <f t="shared" si="1"/>
        <v>0</v>
      </c>
      <c r="X119" s="301"/>
    </row>
    <row r="120" spans="1:36" s="20" customFormat="1" ht="15.75" hidden="1" customHeight="1" thickBot="1" x14ac:dyDescent="0.3">
      <c r="A120" s="315" t="s">
        <v>51</v>
      </c>
      <c r="B120" s="316"/>
      <c r="C120" s="317"/>
      <c r="D120" s="168"/>
      <c r="E120" s="21"/>
      <c r="F120" s="16">
        <f>SUM(F115:F119)</f>
        <v>0</v>
      </c>
      <c r="G120" s="16">
        <f>SUM(G115:G119)</f>
        <v>0</v>
      </c>
      <c r="H120" s="16">
        <f>SUM(H115:H119)</f>
        <v>0</v>
      </c>
      <c r="I120" s="17">
        <v>1</v>
      </c>
      <c r="J120" s="16">
        <f>SUM(J115:J119)</f>
        <v>0</v>
      </c>
      <c r="K120" s="16">
        <f>SUM(K115:K119)</f>
        <v>0</v>
      </c>
      <c r="L120" s="16">
        <f>SUM(L115:L119)</f>
        <v>0</v>
      </c>
      <c r="M120" s="17">
        <v>1</v>
      </c>
      <c r="N120" s="16">
        <f>N115</f>
        <v>0</v>
      </c>
      <c r="O120" s="16">
        <f>SUM(O115:O119)</f>
        <v>0</v>
      </c>
      <c r="P120" s="16">
        <f>SUM(P115:P119)</f>
        <v>0</v>
      </c>
      <c r="Q120" s="16">
        <f>SUM(Q115:Q119)</f>
        <v>0</v>
      </c>
      <c r="R120" s="17">
        <v>1</v>
      </c>
      <c r="S120" s="16">
        <f>S115</f>
        <v>0</v>
      </c>
      <c r="T120" s="19">
        <f>T115</f>
        <v>0</v>
      </c>
      <c r="U120" s="155">
        <f>SUM(U115:U119)</f>
        <v>0</v>
      </c>
      <c r="V120" s="71">
        <f>SUM(V115:V119)</f>
        <v>0</v>
      </c>
      <c r="W120" s="156">
        <f t="shared" si="1"/>
        <v>0</v>
      </c>
      <c r="X120" s="178">
        <f>IFERROR(((1-(1-T120)*W120)*1),0)</f>
        <v>1</v>
      </c>
      <c r="Y120" s="63"/>
      <c r="Z120" s="63"/>
      <c r="AA120" s="63"/>
      <c r="AB120" s="63"/>
      <c r="AC120" s="63"/>
      <c r="AD120" s="63"/>
      <c r="AE120" s="63"/>
      <c r="AF120" s="63"/>
      <c r="AG120" s="63"/>
      <c r="AH120" s="63"/>
      <c r="AI120" s="63"/>
      <c r="AJ120" s="63"/>
    </row>
    <row r="121" spans="1:36" ht="15" hidden="1" customHeight="1" x14ac:dyDescent="0.25">
      <c r="A121" s="433">
        <f>A115+1</f>
        <v>20</v>
      </c>
      <c r="B121" s="430"/>
      <c r="C121" s="427"/>
      <c r="D121" s="424"/>
      <c r="E121" s="32" t="s">
        <v>45</v>
      </c>
      <c r="F121" s="167">
        <v>0</v>
      </c>
      <c r="G121" s="167">
        <v>0</v>
      </c>
      <c r="H121" s="169">
        <f>F121+G121</f>
        <v>0</v>
      </c>
      <c r="I121" s="67" t="e">
        <f>H121/$H$126</f>
        <v>#DIV/0!</v>
      </c>
      <c r="J121" s="167">
        <v>0</v>
      </c>
      <c r="K121" s="167">
        <v>0</v>
      </c>
      <c r="L121" s="169">
        <f>J121+K121</f>
        <v>0</v>
      </c>
      <c r="M121" s="67" t="e">
        <f>L121/$L$126</f>
        <v>#DIV/0!</v>
      </c>
      <c r="N121" s="421">
        <v>0</v>
      </c>
      <c r="O121" s="167">
        <v>0</v>
      </c>
      <c r="P121" s="167">
        <v>0</v>
      </c>
      <c r="Q121" s="169">
        <f>O121+P121</f>
        <v>0</v>
      </c>
      <c r="R121" s="67" t="e">
        <f>Q121/$Q$126</f>
        <v>#DIV/0!</v>
      </c>
      <c r="S121" s="419">
        <f>N126-Q126</f>
        <v>0</v>
      </c>
      <c r="T121" s="416">
        <f>IFERROR((S121/N126),0)</f>
        <v>0</v>
      </c>
      <c r="U121" s="167">
        <v>0</v>
      </c>
      <c r="V121" s="167">
        <v>0</v>
      </c>
      <c r="W121" s="154">
        <f t="shared" si="1"/>
        <v>0</v>
      </c>
      <c r="X121" s="299"/>
    </row>
    <row r="122" spans="1:36" ht="15" hidden="1" customHeight="1" x14ac:dyDescent="0.25">
      <c r="A122" s="434"/>
      <c r="B122" s="431"/>
      <c r="C122" s="428"/>
      <c r="D122" s="425"/>
      <c r="E122" s="32" t="s">
        <v>46</v>
      </c>
      <c r="F122" s="167">
        <v>0</v>
      </c>
      <c r="G122" s="167">
        <v>0</v>
      </c>
      <c r="H122" s="169">
        <f>F122+G122</f>
        <v>0</v>
      </c>
      <c r="I122" s="67" t="e">
        <f>H122/$H$126</f>
        <v>#DIV/0!</v>
      </c>
      <c r="J122" s="167">
        <v>0</v>
      </c>
      <c r="K122" s="167">
        <v>0</v>
      </c>
      <c r="L122" s="169">
        <f>J122+K122</f>
        <v>0</v>
      </c>
      <c r="M122" s="67" t="e">
        <f>L122/$L$126</f>
        <v>#DIV/0!</v>
      </c>
      <c r="N122" s="422"/>
      <c r="O122" s="167">
        <v>0</v>
      </c>
      <c r="P122" s="167">
        <v>0</v>
      </c>
      <c r="Q122" s="169">
        <f>O122+P122</f>
        <v>0</v>
      </c>
      <c r="R122" s="67" t="e">
        <f>Q122/$Q$126</f>
        <v>#DIV/0!</v>
      </c>
      <c r="S122" s="303"/>
      <c r="T122" s="417"/>
      <c r="U122" s="167">
        <v>0</v>
      </c>
      <c r="V122" s="167">
        <v>0</v>
      </c>
      <c r="W122" s="154">
        <f t="shared" si="1"/>
        <v>0</v>
      </c>
      <c r="X122" s="300"/>
    </row>
    <row r="123" spans="1:36" ht="15" hidden="1" customHeight="1" x14ac:dyDescent="0.25">
      <c r="A123" s="434"/>
      <c r="B123" s="431"/>
      <c r="C123" s="428"/>
      <c r="D123" s="425"/>
      <c r="E123" s="32" t="s">
        <v>47</v>
      </c>
      <c r="F123" s="167">
        <v>0</v>
      </c>
      <c r="G123" s="167">
        <v>0</v>
      </c>
      <c r="H123" s="169">
        <f>F123+G123</f>
        <v>0</v>
      </c>
      <c r="I123" s="67" t="e">
        <f>H123/$H$126</f>
        <v>#DIV/0!</v>
      </c>
      <c r="J123" s="167">
        <v>0</v>
      </c>
      <c r="K123" s="167">
        <v>0</v>
      </c>
      <c r="L123" s="169">
        <f>J123+K123</f>
        <v>0</v>
      </c>
      <c r="M123" s="67" t="e">
        <f>L123/$L$126</f>
        <v>#DIV/0!</v>
      </c>
      <c r="N123" s="422"/>
      <c r="O123" s="167">
        <v>0</v>
      </c>
      <c r="P123" s="167">
        <v>0</v>
      </c>
      <c r="Q123" s="169">
        <f>O123+P123</f>
        <v>0</v>
      </c>
      <c r="R123" s="67" t="e">
        <f>Q123/$Q$126</f>
        <v>#DIV/0!</v>
      </c>
      <c r="S123" s="303"/>
      <c r="T123" s="417"/>
      <c r="U123" s="167">
        <v>0</v>
      </c>
      <c r="V123" s="167">
        <v>0</v>
      </c>
      <c r="W123" s="154">
        <f t="shared" si="1"/>
        <v>0</v>
      </c>
      <c r="X123" s="300"/>
    </row>
    <row r="124" spans="1:36" ht="15" hidden="1" customHeight="1" x14ac:dyDescent="0.25">
      <c r="A124" s="434"/>
      <c r="B124" s="431"/>
      <c r="C124" s="428"/>
      <c r="D124" s="425"/>
      <c r="E124" s="32" t="s">
        <v>48</v>
      </c>
      <c r="F124" s="167">
        <v>0</v>
      </c>
      <c r="G124" s="167">
        <v>0</v>
      </c>
      <c r="H124" s="169">
        <f>F124+G124</f>
        <v>0</v>
      </c>
      <c r="I124" s="67" t="e">
        <f>H124/$H$126</f>
        <v>#DIV/0!</v>
      </c>
      <c r="J124" s="167">
        <v>0</v>
      </c>
      <c r="K124" s="167">
        <v>0</v>
      </c>
      <c r="L124" s="169">
        <f>J124+K124</f>
        <v>0</v>
      </c>
      <c r="M124" s="67" t="e">
        <f>L124/$L$126</f>
        <v>#DIV/0!</v>
      </c>
      <c r="N124" s="422"/>
      <c r="O124" s="167">
        <v>0</v>
      </c>
      <c r="P124" s="167">
        <v>0</v>
      </c>
      <c r="Q124" s="169">
        <f>O124+P124</f>
        <v>0</v>
      </c>
      <c r="R124" s="67" t="e">
        <f>Q124/$Q$126</f>
        <v>#DIV/0!</v>
      </c>
      <c r="S124" s="303"/>
      <c r="T124" s="417"/>
      <c r="U124" s="167">
        <v>0</v>
      </c>
      <c r="V124" s="167">
        <v>0</v>
      </c>
      <c r="W124" s="154">
        <f t="shared" si="1"/>
        <v>0</v>
      </c>
      <c r="X124" s="300"/>
    </row>
    <row r="125" spans="1:36" ht="15.75" hidden="1" customHeight="1" thickBot="1" x14ac:dyDescent="0.3">
      <c r="A125" s="435"/>
      <c r="B125" s="432"/>
      <c r="C125" s="429"/>
      <c r="D125" s="426"/>
      <c r="E125" s="32" t="s">
        <v>49</v>
      </c>
      <c r="F125" s="167">
        <v>0</v>
      </c>
      <c r="G125" s="167">
        <v>0</v>
      </c>
      <c r="H125" s="169">
        <f>F125+G125</f>
        <v>0</v>
      </c>
      <c r="I125" s="67" t="e">
        <f>H125/$H$126</f>
        <v>#DIV/0!</v>
      </c>
      <c r="J125" s="167">
        <v>0</v>
      </c>
      <c r="K125" s="167">
        <v>0</v>
      </c>
      <c r="L125" s="169">
        <f>J125+K125</f>
        <v>0</v>
      </c>
      <c r="M125" s="67" t="e">
        <f>L125/$L$126</f>
        <v>#DIV/0!</v>
      </c>
      <c r="N125" s="423"/>
      <c r="O125" s="167">
        <v>0</v>
      </c>
      <c r="P125" s="167">
        <v>0</v>
      </c>
      <c r="Q125" s="169">
        <f>O125+P125</f>
        <v>0</v>
      </c>
      <c r="R125" s="67" t="e">
        <f>Q125/$Q$126</f>
        <v>#DIV/0!</v>
      </c>
      <c r="S125" s="420"/>
      <c r="T125" s="418"/>
      <c r="U125" s="167">
        <v>0</v>
      </c>
      <c r="V125" s="167">
        <v>0</v>
      </c>
      <c r="W125" s="154">
        <f t="shared" si="1"/>
        <v>0</v>
      </c>
      <c r="X125" s="301"/>
    </row>
    <row r="126" spans="1:36" s="20" customFormat="1" ht="15.75" hidden="1" customHeight="1" thickBot="1" x14ac:dyDescent="0.3">
      <c r="A126" s="315" t="s">
        <v>51</v>
      </c>
      <c r="B126" s="316"/>
      <c r="C126" s="317"/>
      <c r="D126" s="168"/>
      <c r="E126" s="21"/>
      <c r="F126" s="16">
        <f>SUM(F121:F125)</f>
        <v>0</v>
      </c>
      <c r="G126" s="16">
        <f>SUM(G121:G125)</f>
        <v>0</v>
      </c>
      <c r="H126" s="16">
        <f>SUM(H121:H125)</f>
        <v>0</v>
      </c>
      <c r="I126" s="17">
        <v>1</v>
      </c>
      <c r="J126" s="16">
        <f>SUM(J121:J125)</f>
        <v>0</v>
      </c>
      <c r="K126" s="16">
        <f>SUM(K121:K125)</f>
        <v>0</v>
      </c>
      <c r="L126" s="16">
        <f>SUM(L121:L125)</f>
        <v>0</v>
      </c>
      <c r="M126" s="17">
        <v>1</v>
      </c>
      <c r="N126" s="16">
        <f>N121</f>
        <v>0</v>
      </c>
      <c r="O126" s="16">
        <f>SUM(O121:O125)</f>
        <v>0</v>
      </c>
      <c r="P126" s="16">
        <f>SUM(P121:P125)</f>
        <v>0</v>
      </c>
      <c r="Q126" s="16">
        <f>SUM(Q121:Q125)</f>
        <v>0</v>
      </c>
      <c r="R126" s="17">
        <v>1</v>
      </c>
      <c r="S126" s="16">
        <f>S121</f>
        <v>0</v>
      </c>
      <c r="T126" s="19">
        <f>T121</f>
        <v>0</v>
      </c>
      <c r="U126" s="155">
        <f>SUM(U121:U125)</f>
        <v>0</v>
      </c>
      <c r="V126" s="71">
        <f>SUM(V121:V125)</f>
        <v>0</v>
      </c>
      <c r="W126" s="156">
        <f t="shared" si="1"/>
        <v>0</v>
      </c>
      <c r="X126" s="178">
        <f>IFERROR(((1-(1-T126)*W126)*1),0)</f>
        <v>1</v>
      </c>
      <c r="Y126" s="63"/>
      <c r="Z126" s="63"/>
      <c r="AA126" s="63"/>
      <c r="AB126" s="63"/>
      <c r="AC126" s="63"/>
      <c r="AD126" s="63"/>
      <c r="AE126" s="63"/>
      <c r="AF126" s="63"/>
      <c r="AG126" s="63"/>
      <c r="AH126" s="63"/>
      <c r="AI126" s="63"/>
      <c r="AJ126" s="63"/>
    </row>
    <row r="127" spans="1:36" ht="15" hidden="1" customHeight="1" x14ac:dyDescent="0.25">
      <c r="A127" s="433">
        <f>A121+1</f>
        <v>21</v>
      </c>
      <c r="B127" s="430"/>
      <c r="C127" s="427"/>
      <c r="D127" s="424"/>
      <c r="E127" s="32" t="s">
        <v>45</v>
      </c>
      <c r="F127" s="167">
        <v>0</v>
      </c>
      <c r="G127" s="167">
        <v>0</v>
      </c>
      <c r="H127" s="169">
        <f>F127+G127</f>
        <v>0</v>
      </c>
      <c r="I127" s="67" t="e">
        <f>H127/$H$132</f>
        <v>#DIV/0!</v>
      </c>
      <c r="J127" s="167">
        <v>0</v>
      </c>
      <c r="K127" s="167">
        <v>0</v>
      </c>
      <c r="L127" s="169">
        <f>J127+K127</f>
        <v>0</v>
      </c>
      <c r="M127" s="67" t="e">
        <f>L127/$L$132</f>
        <v>#DIV/0!</v>
      </c>
      <c r="N127" s="421">
        <v>0</v>
      </c>
      <c r="O127" s="167">
        <v>0</v>
      </c>
      <c r="P127" s="167">
        <v>0</v>
      </c>
      <c r="Q127" s="169">
        <f>O127+P127</f>
        <v>0</v>
      </c>
      <c r="R127" s="67" t="e">
        <f>Q127/$Q$132</f>
        <v>#DIV/0!</v>
      </c>
      <c r="S127" s="419">
        <f>N132-Q132</f>
        <v>0</v>
      </c>
      <c r="T127" s="416">
        <f>IFERROR((S127/N132),0)</f>
        <v>0</v>
      </c>
      <c r="U127" s="167">
        <v>0</v>
      </c>
      <c r="V127" s="167">
        <v>0</v>
      </c>
      <c r="W127" s="154">
        <f t="shared" si="1"/>
        <v>0</v>
      </c>
      <c r="X127" s="299"/>
    </row>
    <row r="128" spans="1:36" ht="15" hidden="1" customHeight="1" x14ac:dyDescent="0.25">
      <c r="A128" s="434"/>
      <c r="B128" s="431"/>
      <c r="C128" s="428"/>
      <c r="D128" s="425"/>
      <c r="E128" s="32" t="s">
        <v>46</v>
      </c>
      <c r="F128" s="167">
        <v>0</v>
      </c>
      <c r="G128" s="167">
        <v>0</v>
      </c>
      <c r="H128" s="169">
        <f>F128+G128</f>
        <v>0</v>
      </c>
      <c r="I128" s="67" t="e">
        <f>H128/$H$132</f>
        <v>#DIV/0!</v>
      </c>
      <c r="J128" s="167">
        <v>0</v>
      </c>
      <c r="K128" s="167">
        <v>0</v>
      </c>
      <c r="L128" s="169">
        <f>J128+K128</f>
        <v>0</v>
      </c>
      <c r="M128" s="67" t="e">
        <f>L128/$L$132</f>
        <v>#DIV/0!</v>
      </c>
      <c r="N128" s="422"/>
      <c r="O128" s="167">
        <v>0</v>
      </c>
      <c r="P128" s="167">
        <v>0</v>
      </c>
      <c r="Q128" s="169">
        <f>O128+P128</f>
        <v>0</v>
      </c>
      <c r="R128" s="67" t="e">
        <f>Q128/$Q$132</f>
        <v>#DIV/0!</v>
      </c>
      <c r="S128" s="303"/>
      <c r="T128" s="417"/>
      <c r="U128" s="167">
        <v>0</v>
      </c>
      <c r="V128" s="167">
        <v>0</v>
      </c>
      <c r="W128" s="154">
        <f t="shared" si="1"/>
        <v>0</v>
      </c>
      <c r="X128" s="300"/>
    </row>
    <row r="129" spans="1:36" ht="15" hidden="1" customHeight="1" x14ac:dyDescent="0.25">
      <c r="A129" s="434"/>
      <c r="B129" s="431"/>
      <c r="C129" s="428"/>
      <c r="D129" s="425"/>
      <c r="E129" s="32" t="s">
        <v>47</v>
      </c>
      <c r="F129" s="167">
        <v>0</v>
      </c>
      <c r="G129" s="167">
        <v>0</v>
      </c>
      <c r="H129" s="169">
        <f>F129+G129</f>
        <v>0</v>
      </c>
      <c r="I129" s="67" t="e">
        <f>H129/$H$132</f>
        <v>#DIV/0!</v>
      </c>
      <c r="J129" s="167">
        <v>0</v>
      </c>
      <c r="K129" s="167">
        <v>0</v>
      </c>
      <c r="L129" s="169">
        <f>J129+K129</f>
        <v>0</v>
      </c>
      <c r="M129" s="67" t="e">
        <f>L129/$L$132</f>
        <v>#DIV/0!</v>
      </c>
      <c r="N129" s="422"/>
      <c r="O129" s="167">
        <v>0</v>
      </c>
      <c r="P129" s="167">
        <v>0</v>
      </c>
      <c r="Q129" s="169">
        <f>O129+P129</f>
        <v>0</v>
      </c>
      <c r="R129" s="67" t="e">
        <f>Q129/$Q$132</f>
        <v>#DIV/0!</v>
      </c>
      <c r="S129" s="303"/>
      <c r="T129" s="417"/>
      <c r="U129" s="167">
        <v>0</v>
      </c>
      <c r="V129" s="167">
        <v>0</v>
      </c>
      <c r="W129" s="154">
        <f t="shared" si="1"/>
        <v>0</v>
      </c>
      <c r="X129" s="300"/>
    </row>
    <row r="130" spans="1:36" ht="15" hidden="1" customHeight="1" x14ac:dyDescent="0.25">
      <c r="A130" s="434"/>
      <c r="B130" s="431"/>
      <c r="C130" s="428"/>
      <c r="D130" s="425"/>
      <c r="E130" s="32" t="s">
        <v>48</v>
      </c>
      <c r="F130" s="167">
        <v>0</v>
      </c>
      <c r="G130" s="167">
        <v>0</v>
      </c>
      <c r="H130" s="169">
        <f>F130+G130</f>
        <v>0</v>
      </c>
      <c r="I130" s="67" t="e">
        <f>H130/$H$132</f>
        <v>#DIV/0!</v>
      </c>
      <c r="J130" s="167">
        <v>0</v>
      </c>
      <c r="K130" s="167">
        <v>0</v>
      </c>
      <c r="L130" s="169">
        <f>J130+K130</f>
        <v>0</v>
      </c>
      <c r="M130" s="67" t="e">
        <f>L130/$L$132</f>
        <v>#DIV/0!</v>
      </c>
      <c r="N130" s="422"/>
      <c r="O130" s="167">
        <v>0</v>
      </c>
      <c r="P130" s="167">
        <v>0</v>
      </c>
      <c r="Q130" s="169">
        <f>O130+P130</f>
        <v>0</v>
      </c>
      <c r="R130" s="67" t="e">
        <f>Q130/$Q$132</f>
        <v>#DIV/0!</v>
      </c>
      <c r="S130" s="303"/>
      <c r="T130" s="417"/>
      <c r="U130" s="167">
        <v>0</v>
      </c>
      <c r="V130" s="167">
        <v>0</v>
      </c>
      <c r="W130" s="154">
        <f t="shared" si="1"/>
        <v>0</v>
      </c>
      <c r="X130" s="300"/>
    </row>
    <row r="131" spans="1:36" ht="15.75" hidden="1" customHeight="1" thickBot="1" x14ac:dyDescent="0.3">
      <c r="A131" s="435"/>
      <c r="B131" s="432"/>
      <c r="C131" s="429"/>
      <c r="D131" s="426"/>
      <c r="E131" s="32" t="s">
        <v>49</v>
      </c>
      <c r="F131" s="167">
        <v>0</v>
      </c>
      <c r="G131" s="167">
        <v>0</v>
      </c>
      <c r="H131" s="169">
        <f>F131+G131</f>
        <v>0</v>
      </c>
      <c r="I131" s="67" t="e">
        <f>H131/$H$132</f>
        <v>#DIV/0!</v>
      </c>
      <c r="J131" s="167">
        <v>0</v>
      </c>
      <c r="K131" s="167">
        <v>0</v>
      </c>
      <c r="L131" s="169">
        <f>J131+K131</f>
        <v>0</v>
      </c>
      <c r="M131" s="67" t="e">
        <f>L131/$L$132</f>
        <v>#DIV/0!</v>
      </c>
      <c r="N131" s="423"/>
      <c r="O131" s="167">
        <v>0</v>
      </c>
      <c r="P131" s="167">
        <v>0</v>
      </c>
      <c r="Q131" s="169">
        <f>O131+P131</f>
        <v>0</v>
      </c>
      <c r="R131" s="67" t="e">
        <f>Q131/$Q$132</f>
        <v>#DIV/0!</v>
      </c>
      <c r="S131" s="420"/>
      <c r="T131" s="418"/>
      <c r="U131" s="167">
        <v>0</v>
      </c>
      <c r="V131" s="167">
        <v>0</v>
      </c>
      <c r="W131" s="154">
        <f t="shared" si="1"/>
        <v>0</v>
      </c>
      <c r="X131" s="301"/>
    </row>
    <row r="132" spans="1:36" s="20" customFormat="1" ht="15.75" hidden="1" customHeight="1" thickBot="1" x14ac:dyDescent="0.3">
      <c r="A132" s="315" t="s">
        <v>51</v>
      </c>
      <c r="B132" s="316"/>
      <c r="C132" s="317"/>
      <c r="D132" s="168"/>
      <c r="E132" s="21"/>
      <c r="F132" s="16">
        <f>SUM(F127:F131)</f>
        <v>0</v>
      </c>
      <c r="G132" s="16">
        <f>SUM(G127:G131)</f>
        <v>0</v>
      </c>
      <c r="H132" s="16">
        <f>SUM(H127:H131)</f>
        <v>0</v>
      </c>
      <c r="I132" s="17">
        <v>1</v>
      </c>
      <c r="J132" s="16">
        <f>SUM(J127:J131)</f>
        <v>0</v>
      </c>
      <c r="K132" s="16">
        <f>SUM(K127:K131)</f>
        <v>0</v>
      </c>
      <c r="L132" s="16">
        <f>SUM(L127:L131)</f>
        <v>0</v>
      </c>
      <c r="M132" s="17">
        <v>1</v>
      </c>
      <c r="N132" s="16">
        <f>N127</f>
        <v>0</v>
      </c>
      <c r="O132" s="16">
        <f>SUM(O127:O131)</f>
        <v>0</v>
      </c>
      <c r="P132" s="16">
        <f>SUM(P127:P131)</f>
        <v>0</v>
      </c>
      <c r="Q132" s="16">
        <f>SUM(Q127:Q131)</f>
        <v>0</v>
      </c>
      <c r="R132" s="17">
        <v>1</v>
      </c>
      <c r="S132" s="16">
        <f>S127</f>
        <v>0</v>
      </c>
      <c r="T132" s="19">
        <f>T127</f>
        <v>0</v>
      </c>
      <c r="U132" s="155">
        <f>SUM(U127:U131)</f>
        <v>0</v>
      </c>
      <c r="V132" s="71">
        <f>SUM(V127:V131)</f>
        <v>0</v>
      </c>
      <c r="W132" s="156">
        <f t="shared" si="1"/>
        <v>0</v>
      </c>
      <c r="X132" s="178">
        <f>IFERROR(((1-(1-T132)*W132)*1),0)</f>
        <v>1</v>
      </c>
      <c r="Y132" s="63"/>
      <c r="Z132" s="63"/>
      <c r="AA132" s="63"/>
      <c r="AB132" s="63"/>
      <c r="AC132" s="63"/>
      <c r="AD132" s="63"/>
      <c r="AE132" s="63"/>
      <c r="AF132" s="63"/>
      <c r="AG132" s="63"/>
      <c r="AH132" s="63"/>
      <c r="AI132" s="63"/>
      <c r="AJ132" s="63"/>
    </row>
    <row r="133" spans="1:36" ht="15" hidden="1" customHeight="1" x14ac:dyDescent="0.25">
      <c r="A133" s="433">
        <f>A127+1</f>
        <v>22</v>
      </c>
      <c r="B133" s="430"/>
      <c r="C133" s="427"/>
      <c r="D133" s="424"/>
      <c r="E133" s="32" t="s">
        <v>45</v>
      </c>
      <c r="F133" s="167">
        <v>0</v>
      </c>
      <c r="G133" s="167">
        <v>0</v>
      </c>
      <c r="H133" s="169">
        <f>F133+G133</f>
        <v>0</v>
      </c>
      <c r="I133" s="67" t="e">
        <f>H133/$H$138</f>
        <v>#DIV/0!</v>
      </c>
      <c r="J133" s="167">
        <v>0</v>
      </c>
      <c r="K133" s="167">
        <v>0</v>
      </c>
      <c r="L133" s="169">
        <f>J133+K133</f>
        <v>0</v>
      </c>
      <c r="M133" s="67" t="e">
        <f>L133/$L$138</f>
        <v>#DIV/0!</v>
      </c>
      <c r="N133" s="421">
        <v>0</v>
      </c>
      <c r="O133" s="167">
        <v>0</v>
      </c>
      <c r="P133" s="167">
        <v>0</v>
      </c>
      <c r="Q133" s="169">
        <f>O133+P133</f>
        <v>0</v>
      </c>
      <c r="R133" s="67" t="e">
        <f>Q133/$Q$138</f>
        <v>#DIV/0!</v>
      </c>
      <c r="S133" s="419">
        <f>N138-Q138</f>
        <v>0</v>
      </c>
      <c r="T133" s="416">
        <f>IFERROR((S133/N138),0)</f>
        <v>0</v>
      </c>
      <c r="U133" s="167">
        <v>0</v>
      </c>
      <c r="V133" s="167">
        <v>0</v>
      </c>
      <c r="W133" s="154">
        <f t="shared" si="1"/>
        <v>0</v>
      </c>
      <c r="X133" s="299"/>
    </row>
    <row r="134" spans="1:36" ht="15" hidden="1" customHeight="1" x14ac:dyDescent="0.25">
      <c r="A134" s="434"/>
      <c r="B134" s="431"/>
      <c r="C134" s="428"/>
      <c r="D134" s="425"/>
      <c r="E134" s="32" t="s">
        <v>46</v>
      </c>
      <c r="F134" s="167">
        <v>0</v>
      </c>
      <c r="G134" s="167">
        <v>0</v>
      </c>
      <c r="H134" s="169">
        <f>F134+G134</f>
        <v>0</v>
      </c>
      <c r="I134" s="67" t="e">
        <f>H134/$H$138</f>
        <v>#DIV/0!</v>
      </c>
      <c r="J134" s="167">
        <v>0</v>
      </c>
      <c r="K134" s="167">
        <v>0</v>
      </c>
      <c r="L134" s="169">
        <f>J134+K134</f>
        <v>0</v>
      </c>
      <c r="M134" s="67" t="e">
        <f>L134/$L$138</f>
        <v>#DIV/0!</v>
      </c>
      <c r="N134" s="422"/>
      <c r="O134" s="167">
        <v>0</v>
      </c>
      <c r="P134" s="167">
        <v>0</v>
      </c>
      <c r="Q134" s="169">
        <f>O134+P134</f>
        <v>0</v>
      </c>
      <c r="R134" s="67" t="e">
        <f>Q134/$Q$138</f>
        <v>#DIV/0!</v>
      </c>
      <c r="S134" s="303"/>
      <c r="T134" s="417"/>
      <c r="U134" s="167">
        <v>0</v>
      </c>
      <c r="V134" s="167">
        <v>0</v>
      </c>
      <c r="W134" s="154">
        <f t="shared" si="1"/>
        <v>0</v>
      </c>
      <c r="X134" s="300"/>
    </row>
    <row r="135" spans="1:36" ht="15" hidden="1" customHeight="1" x14ac:dyDescent="0.25">
      <c r="A135" s="434"/>
      <c r="B135" s="431"/>
      <c r="C135" s="428"/>
      <c r="D135" s="425"/>
      <c r="E135" s="32" t="s">
        <v>47</v>
      </c>
      <c r="F135" s="167">
        <v>0</v>
      </c>
      <c r="G135" s="167">
        <v>0</v>
      </c>
      <c r="H135" s="169">
        <f>F135+G135</f>
        <v>0</v>
      </c>
      <c r="I135" s="67" t="e">
        <f>H135/$H$138</f>
        <v>#DIV/0!</v>
      </c>
      <c r="J135" s="167">
        <v>0</v>
      </c>
      <c r="K135" s="167">
        <v>0</v>
      </c>
      <c r="L135" s="169">
        <f>J135+K135</f>
        <v>0</v>
      </c>
      <c r="M135" s="67" t="e">
        <f>L135/$L$138</f>
        <v>#DIV/0!</v>
      </c>
      <c r="N135" s="422"/>
      <c r="O135" s="167">
        <v>0</v>
      </c>
      <c r="P135" s="167">
        <v>0</v>
      </c>
      <c r="Q135" s="169">
        <f>O135+P135</f>
        <v>0</v>
      </c>
      <c r="R135" s="67" t="e">
        <f>Q135/$Q$138</f>
        <v>#DIV/0!</v>
      </c>
      <c r="S135" s="303"/>
      <c r="T135" s="417"/>
      <c r="U135" s="167">
        <v>0</v>
      </c>
      <c r="V135" s="167">
        <v>0</v>
      </c>
      <c r="W135" s="154">
        <f t="shared" ref="W135:W198" si="2">IFERROR(((V135/U135)*1),0)</f>
        <v>0</v>
      </c>
      <c r="X135" s="300"/>
    </row>
    <row r="136" spans="1:36" ht="15" hidden="1" customHeight="1" x14ac:dyDescent="0.25">
      <c r="A136" s="434"/>
      <c r="B136" s="431"/>
      <c r="C136" s="428"/>
      <c r="D136" s="425"/>
      <c r="E136" s="32" t="s">
        <v>48</v>
      </c>
      <c r="F136" s="167">
        <v>0</v>
      </c>
      <c r="G136" s="167">
        <v>0</v>
      </c>
      <c r="H136" s="169">
        <f>F136+G136</f>
        <v>0</v>
      </c>
      <c r="I136" s="67" t="e">
        <f>H136/$H$138</f>
        <v>#DIV/0!</v>
      </c>
      <c r="J136" s="167">
        <v>0</v>
      </c>
      <c r="K136" s="167">
        <v>0</v>
      </c>
      <c r="L136" s="169">
        <f>J136+K136</f>
        <v>0</v>
      </c>
      <c r="M136" s="67" t="e">
        <f>L136/$L$138</f>
        <v>#DIV/0!</v>
      </c>
      <c r="N136" s="422"/>
      <c r="O136" s="167">
        <v>0</v>
      </c>
      <c r="P136" s="167">
        <v>0</v>
      </c>
      <c r="Q136" s="169">
        <f>O136+P136</f>
        <v>0</v>
      </c>
      <c r="R136" s="67" t="e">
        <f>Q136/$Q$138</f>
        <v>#DIV/0!</v>
      </c>
      <c r="S136" s="303"/>
      <c r="T136" s="417"/>
      <c r="U136" s="167">
        <v>0</v>
      </c>
      <c r="V136" s="167">
        <v>0</v>
      </c>
      <c r="W136" s="154">
        <f t="shared" si="2"/>
        <v>0</v>
      </c>
      <c r="X136" s="300"/>
    </row>
    <row r="137" spans="1:36" ht="15.75" hidden="1" customHeight="1" thickBot="1" x14ac:dyDescent="0.3">
      <c r="A137" s="435"/>
      <c r="B137" s="432"/>
      <c r="C137" s="429"/>
      <c r="D137" s="426"/>
      <c r="E137" s="32" t="s">
        <v>49</v>
      </c>
      <c r="F137" s="167">
        <v>0</v>
      </c>
      <c r="G137" s="167">
        <v>0</v>
      </c>
      <c r="H137" s="169">
        <f>F137+G137</f>
        <v>0</v>
      </c>
      <c r="I137" s="67" t="e">
        <f>H137/$H$138</f>
        <v>#DIV/0!</v>
      </c>
      <c r="J137" s="167">
        <v>0</v>
      </c>
      <c r="K137" s="167">
        <v>0</v>
      </c>
      <c r="L137" s="169">
        <f>J137+K137</f>
        <v>0</v>
      </c>
      <c r="M137" s="67" t="e">
        <f>L137/$L$138</f>
        <v>#DIV/0!</v>
      </c>
      <c r="N137" s="423"/>
      <c r="O137" s="167">
        <v>0</v>
      </c>
      <c r="P137" s="167">
        <v>0</v>
      </c>
      <c r="Q137" s="169">
        <f>O137+P137</f>
        <v>0</v>
      </c>
      <c r="R137" s="67" t="e">
        <f>Q137/$Q$138</f>
        <v>#DIV/0!</v>
      </c>
      <c r="S137" s="420"/>
      <c r="T137" s="418"/>
      <c r="U137" s="167">
        <v>0</v>
      </c>
      <c r="V137" s="167">
        <v>0</v>
      </c>
      <c r="W137" s="154">
        <f t="shared" si="2"/>
        <v>0</v>
      </c>
      <c r="X137" s="301"/>
    </row>
    <row r="138" spans="1:36" s="20" customFormat="1" ht="15.75" hidden="1" customHeight="1" thickBot="1" x14ac:dyDescent="0.3">
      <c r="A138" s="315" t="s">
        <v>51</v>
      </c>
      <c r="B138" s="316"/>
      <c r="C138" s="317"/>
      <c r="D138" s="168"/>
      <c r="E138" s="21"/>
      <c r="F138" s="16">
        <f>SUM(F133:F137)</f>
        <v>0</v>
      </c>
      <c r="G138" s="16">
        <f>SUM(G133:G137)</f>
        <v>0</v>
      </c>
      <c r="H138" s="16">
        <f>SUM(H133:H137)</f>
        <v>0</v>
      </c>
      <c r="I138" s="17">
        <v>1</v>
      </c>
      <c r="J138" s="16">
        <f>SUM(J133:J137)</f>
        <v>0</v>
      </c>
      <c r="K138" s="16">
        <f>SUM(K133:K137)</f>
        <v>0</v>
      </c>
      <c r="L138" s="16">
        <f>SUM(L133:L137)</f>
        <v>0</v>
      </c>
      <c r="M138" s="17">
        <v>1</v>
      </c>
      <c r="N138" s="16">
        <f>N133</f>
        <v>0</v>
      </c>
      <c r="O138" s="16">
        <f>SUM(O133:O137)</f>
        <v>0</v>
      </c>
      <c r="P138" s="16">
        <f>SUM(P133:P137)</f>
        <v>0</v>
      </c>
      <c r="Q138" s="16">
        <f>SUM(Q133:Q137)</f>
        <v>0</v>
      </c>
      <c r="R138" s="17">
        <v>1</v>
      </c>
      <c r="S138" s="16">
        <f>S133</f>
        <v>0</v>
      </c>
      <c r="T138" s="19">
        <f>T133</f>
        <v>0</v>
      </c>
      <c r="U138" s="155">
        <f>SUM(U133:U137)</f>
        <v>0</v>
      </c>
      <c r="V138" s="71">
        <f>SUM(V133:V137)</f>
        <v>0</v>
      </c>
      <c r="W138" s="156">
        <f t="shared" si="2"/>
        <v>0</v>
      </c>
      <c r="X138" s="178">
        <f>IFERROR(((1-(1-T138)*W138)*1),0)</f>
        <v>1</v>
      </c>
      <c r="Y138" s="63"/>
      <c r="Z138" s="63"/>
      <c r="AA138" s="63"/>
      <c r="AB138" s="63"/>
      <c r="AC138" s="63"/>
      <c r="AD138" s="63"/>
      <c r="AE138" s="63"/>
      <c r="AF138" s="63"/>
      <c r="AG138" s="63"/>
      <c r="AH138" s="63"/>
      <c r="AI138" s="63"/>
      <c r="AJ138" s="63"/>
    </row>
    <row r="139" spans="1:36" ht="15" hidden="1" customHeight="1" x14ac:dyDescent="0.25">
      <c r="A139" s="433">
        <f>A133+1</f>
        <v>23</v>
      </c>
      <c r="B139" s="430"/>
      <c r="C139" s="427"/>
      <c r="D139" s="424"/>
      <c r="E139" s="32" t="s">
        <v>45</v>
      </c>
      <c r="F139" s="167">
        <v>0</v>
      </c>
      <c r="G139" s="167">
        <v>0</v>
      </c>
      <c r="H139" s="169">
        <f>F139+G139</f>
        <v>0</v>
      </c>
      <c r="I139" s="67" t="e">
        <f>H139/$H$144</f>
        <v>#DIV/0!</v>
      </c>
      <c r="J139" s="167">
        <v>0</v>
      </c>
      <c r="K139" s="167">
        <v>0</v>
      </c>
      <c r="L139" s="169">
        <f>J139+K139</f>
        <v>0</v>
      </c>
      <c r="M139" s="67" t="e">
        <f>L139/$L$144</f>
        <v>#DIV/0!</v>
      </c>
      <c r="N139" s="421">
        <v>0</v>
      </c>
      <c r="O139" s="167">
        <v>0</v>
      </c>
      <c r="P139" s="167">
        <v>0</v>
      </c>
      <c r="Q139" s="169">
        <f>O139+P139</f>
        <v>0</v>
      </c>
      <c r="R139" s="67" t="e">
        <f>Q139/$Q$144</f>
        <v>#DIV/0!</v>
      </c>
      <c r="S139" s="419">
        <f>N144-Q144</f>
        <v>0</v>
      </c>
      <c r="T139" s="416">
        <f>IFERROR((S139/N144),0)</f>
        <v>0</v>
      </c>
      <c r="U139" s="167">
        <v>0</v>
      </c>
      <c r="V139" s="167">
        <v>0</v>
      </c>
      <c r="W139" s="154">
        <f t="shared" si="2"/>
        <v>0</v>
      </c>
      <c r="X139" s="299"/>
    </row>
    <row r="140" spans="1:36" ht="15" hidden="1" customHeight="1" x14ac:dyDescent="0.25">
      <c r="A140" s="434"/>
      <c r="B140" s="431"/>
      <c r="C140" s="428"/>
      <c r="D140" s="425"/>
      <c r="E140" s="32" t="s">
        <v>46</v>
      </c>
      <c r="F140" s="167">
        <v>0</v>
      </c>
      <c r="G140" s="167">
        <v>0</v>
      </c>
      <c r="H140" s="169">
        <f>F140+G140</f>
        <v>0</v>
      </c>
      <c r="I140" s="67" t="e">
        <f>H140/$H$144</f>
        <v>#DIV/0!</v>
      </c>
      <c r="J140" s="167">
        <v>0</v>
      </c>
      <c r="K140" s="167">
        <v>0</v>
      </c>
      <c r="L140" s="169">
        <f>J140+K140</f>
        <v>0</v>
      </c>
      <c r="M140" s="67" t="e">
        <f>L140/$L$144</f>
        <v>#DIV/0!</v>
      </c>
      <c r="N140" s="422"/>
      <c r="O140" s="167">
        <v>0</v>
      </c>
      <c r="P140" s="167">
        <v>0</v>
      </c>
      <c r="Q140" s="169">
        <f>O140+P140</f>
        <v>0</v>
      </c>
      <c r="R140" s="67" t="e">
        <f>Q140/$Q$144</f>
        <v>#DIV/0!</v>
      </c>
      <c r="S140" s="303"/>
      <c r="T140" s="417"/>
      <c r="U140" s="167">
        <v>0</v>
      </c>
      <c r="V140" s="167">
        <v>0</v>
      </c>
      <c r="W140" s="154">
        <f t="shared" si="2"/>
        <v>0</v>
      </c>
      <c r="X140" s="300"/>
    </row>
    <row r="141" spans="1:36" ht="15" hidden="1" customHeight="1" x14ac:dyDescent="0.25">
      <c r="A141" s="434"/>
      <c r="B141" s="431"/>
      <c r="C141" s="428"/>
      <c r="D141" s="425"/>
      <c r="E141" s="32" t="s">
        <v>47</v>
      </c>
      <c r="F141" s="167">
        <v>0</v>
      </c>
      <c r="G141" s="167">
        <v>0</v>
      </c>
      <c r="H141" s="169">
        <f>F141+G141</f>
        <v>0</v>
      </c>
      <c r="I141" s="67" t="e">
        <f>H141/$H$144</f>
        <v>#DIV/0!</v>
      </c>
      <c r="J141" s="167">
        <v>0</v>
      </c>
      <c r="K141" s="167">
        <v>0</v>
      </c>
      <c r="L141" s="169">
        <f>J141+K141</f>
        <v>0</v>
      </c>
      <c r="M141" s="67" t="e">
        <f>L141/$L$144</f>
        <v>#DIV/0!</v>
      </c>
      <c r="N141" s="422"/>
      <c r="O141" s="167">
        <v>0</v>
      </c>
      <c r="P141" s="167">
        <v>0</v>
      </c>
      <c r="Q141" s="169">
        <f>O141+P141</f>
        <v>0</v>
      </c>
      <c r="R141" s="67" t="e">
        <f>Q141/$Q$144</f>
        <v>#DIV/0!</v>
      </c>
      <c r="S141" s="303"/>
      <c r="T141" s="417"/>
      <c r="U141" s="167">
        <v>0</v>
      </c>
      <c r="V141" s="167">
        <v>0</v>
      </c>
      <c r="W141" s="154">
        <f t="shared" si="2"/>
        <v>0</v>
      </c>
      <c r="X141" s="300"/>
    </row>
    <row r="142" spans="1:36" ht="15" hidden="1" customHeight="1" x14ac:dyDescent="0.25">
      <c r="A142" s="434"/>
      <c r="B142" s="431"/>
      <c r="C142" s="428"/>
      <c r="D142" s="425"/>
      <c r="E142" s="32" t="s">
        <v>48</v>
      </c>
      <c r="F142" s="167">
        <v>0</v>
      </c>
      <c r="G142" s="167">
        <v>0</v>
      </c>
      <c r="H142" s="169">
        <f>F142+G142</f>
        <v>0</v>
      </c>
      <c r="I142" s="67" t="e">
        <f>H142/$H$144</f>
        <v>#DIV/0!</v>
      </c>
      <c r="J142" s="167">
        <v>0</v>
      </c>
      <c r="K142" s="167">
        <v>0</v>
      </c>
      <c r="L142" s="169">
        <f>J142+K142</f>
        <v>0</v>
      </c>
      <c r="M142" s="67" t="e">
        <f>L142/$L$144</f>
        <v>#DIV/0!</v>
      </c>
      <c r="N142" s="422"/>
      <c r="O142" s="167">
        <v>0</v>
      </c>
      <c r="P142" s="167">
        <v>0</v>
      </c>
      <c r="Q142" s="169">
        <f>O142+P142</f>
        <v>0</v>
      </c>
      <c r="R142" s="67" t="e">
        <f>Q142/$Q$144</f>
        <v>#DIV/0!</v>
      </c>
      <c r="S142" s="303"/>
      <c r="T142" s="417"/>
      <c r="U142" s="167">
        <v>0</v>
      </c>
      <c r="V142" s="167">
        <v>0</v>
      </c>
      <c r="W142" s="154">
        <f t="shared" si="2"/>
        <v>0</v>
      </c>
      <c r="X142" s="300"/>
    </row>
    <row r="143" spans="1:36" ht="15.75" hidden="1" customHeight="1" thickBot="1" x14ac:dyDescent="0.3">
      <c r="A143" s="435"/>
      <c r="B143" s="432"/>
      <c r="C143" s="429"/>
      <c r="D143" s="426"/>
      <c r="E143" s="32" t="s">
        <v>49</v>
      </c>
      <c r="F143" s="167">
        <v>0</v>
      </c>
      <c r="G143" s="167">
        <v>0</v>
      </c>
      <c r="H143" s="169">
        <f>F143+G143</f>
        <v>0</v>
      </c>
      <c r="I143" s="67" t="e">
        <f>H143/$H$144</f>
        <v>#DIV/0!</v>
      </c>
      <c r="J143" s="167">
        <v>0</v>
      </c>
      <c r="K143" s="167">
        <v>0</v>
      </c>
      <c r="L143" s="169">
        <f>J143+K143</f>
        <v>0</v>
      </c>
      <c r="M143" s="67" t="e">
        <f>L143/$L$144</f>
        <v>#DIV/0!</v>
      </c>
      <c r="N143" s="423"/>
      <c r="O143" s="167">
        <v>0</v>
      </c>
      <c r="P143" s="167">
        <v>0</v>
      </c>
      <c r="Q143" s="169">
        <f>O143+P143</f>
        <v>0</v>
      </c>
      <c r="R143" s="67" t="e">
        <f>Q143/$Q$144</f>
        <v>#DIV/0!</v>
      </c>
      <c r="S143" s="420"/>
      <c r="T143" s="418"/>
      <c r="U143" s="167">
        <v>0</v>
      </c>
      <c r="V143" s="167">
        <v>0</v>
      </c>
      <c r="W143" s="154">
        <f t="shared" si="2"/>
        <v>0</v>
      </c>
      <c r="X143" s="301"/>
    </row>
    <row r="144" spans="1:36" s="20" customFormat="1" ht="15.75" hidden="1" customHeight="1" thickBot="1" x14ac:dyDescent="0.3">
      <c r="A144" s="315" t="s">
        <v>51</v>
      </c>
      <c r="B144" s="316"/>
      <c r="C144" s="317"/>
      <c r="D144" s="168"/>
      <c r="E144" s="21"/>
      <c r="F144" s="16">
        <f>SUM(F139:F143)</f>
        <v>0</v>
      </c>
      <c r="G144" s="16">
        <f>SUM(G139:G143)</f>
        <v>0</v>
      </c>
      <c r="H144" s="16">
        <f>SUM(H139:H143)</f>
        <v>0</v>
      </c>
      <c r="I144" s="17">
        <v>1</v>
      </c>
      <c r="J144" s="16">
        <f>SUM(J139:J143)</f>
        <v>0</v>
      </c>
      <c r="K144" s="16">
        <f>SUM(K139:K143)</f>
        <v>0</v>
      </c>
      <c r="L144" s="16">
        <f>SUM(L139:L143)</f>
        <v>0</v>
      </c>
      <c r="M144" s="17">
        <v>1</v>
      </c>
      <c r="N144" s="16">
        <f>N139</f>
        <v>0</v>
      </c>
      <c r="O144" s="16">
        <f>SUM(O139:O143)</f>
        <v>0</v>
      </c>
      <c r="P144" s="16">
        <f>SUM(P139:P143)</f>
        <v>0</v>
      </c>
      <c r="Q144" s="16">
        <f>SUM(Q139:Q143)</f>
        <v>0</v>
      </c>
      <c r="R144" s="17">
        <v>1</v>
      </c>
      <c r="S144" s="16">
        <f>S139</f>
        <v>0</v>
      </c>
      <c r="T144" s="19">
        <f>T139</f>
        <v>0</v>
      </c>
      <c r="U144" s="155">
        <f>SUM(U139:U143)</f>
        <v>0</v>
      </c>
      <c r="V144" s="71">
        <f>SUM(V139:V143)</f>
        <v>0</v>
      </c>
      <c r="W144" s="156">
        <f t="shared" si="2"/>
        <v>0</v>
      </c>
      <c r="X144" s="178">
        <f>IFERROR(((1-(1-T144)*W144)*1),0)</f>
        <v>1</v>
      </c>
      <c r="Y144" s="63"/>
      <c r="Z144" s="63"/>
      <c r="AA144" s="63"/>
      <c r="AB144" s="63"/>
      <c r="AC144" s="63"/>
      <c r="AD144" s="63"/>
      <c r="AE144" s="63"/>
      <c r="AF144" s="63"/>
      <c r="AG144" s="63"/>
      <c r="AH144" s="63"/>
      <c r="AI144" s="63"/>
      <c r="AJ144" s="63"/>
    </row>
    <row r="145" spans="1:36" ht="15" hidden="1" customHeight="1" x14ac:dyDescent="0.25">
      <c r="A145" s="433">
        <f>A139+1</f>
        <v>24</v>
      </c>
      <c r="B145" s="430"/>
      <c r="C145" s="427"/>
      <c r="D145" s="424"/>
      <c r="E145" s="32" t="s">
        <v>45</v>
      </c>
      <c r="F145" s="167">
        <v>0</v>
      </c>
      <c r="G145" s="167">
        <v>0</v>
      </c>
      <c r="H145" s="169">
        <f>F145+G145</f>
        <v>0</v>
      </c>
      <c r="I145" s="67" t="e">
        <f>H145/$H$150</f>
        <v>#DIV/0!</v>
      </c>
      <c r="J145" s="167">
        <v>0</v>
      </c>
      <c r="K145" s="167">
        <v>0</v>
      </c>
      <c r="L145" s="169">
        <f>J145+K145</f>
        <v>0</v>
      </c>
      <c r="M145" s="67" t="e">
        <f>L145/$L$150</f>
        <v>#DIV/0!</v>
      </c>
      <c r="N145" s="421">
        <v>0</v>
      </c>
      <c r="O145" s="167">
        <v>0</v>
      </c>
      <c r="P145" s="167">
        <v>0</v>
      </c>
      <c r="Q145" s="169">
        <f>O145+P145</f>
        <v>0</v>
      </c>
      <c r="R145" s="67" t="e">
        <f>Q145/$Q$150</f>
        <v>#DIV/0!</v>
      </c>
      <c r="S145" s="419">
        <f>N150-Q150</f>
        <v>0</v>
      </c>
      <c r="T145" s="416">
        <f>IFERROR((S145/N150),0)</f>
        <v>0</v>
      </c>
      <c r="U145" s="167">
        <v>0</v>
      </c>
      <c r="V145" s="167">
        <v>0</v>
      </c>
      <c r="W145" s="154">
        <f t="shared" si="2"/>
        <v>0</v>
      </c>
      <c r="X145" s="299"/>
    </row>
    <row r="146" spans="1:36" ht="15" hidden="1" customHeight="1" x14ac:dyDescent="0.25">
      <c r="A146" s="434"/>
      <c r="B146" s="431"/>
      <c r="C146" s="428"/>
      <c r="D146" s="425"/>
      <c r="E146" s="32" t="s">
        <v>46</v>
      </c>
      <c r="F146" s="167">
        <v>0</v>
      </c>
      <c r="G146" s="167">
        <v>0</v>
      </c>
      <c r="H146" s="169">
        <f>F146+G146</f>
        <v>0</v>
      </c>
      <c r="I146" s="67" t="e">
        <f>H146/$H$150</f>
        <v>#DIV/0!</v>
      </c>
      <c r="J146" s="167">
        <v>0</v>
      </c>
      <c r="K146" s="167">
        <v>0</v>
      </c>
      <c r="L146" s="169">
        <f>J146+K146</f>
        <v>0</v>
      </c>
      <c r="M146" s="67" t="e">
        <f>L146/$L$150</f>
        <v>#DIV/0!</v>
      </c>
      <c r="N146" s="422"/>
      <c r="O146" s="167">
        <v>0</v>
      </c>
      <c r="P146" s="167">
        <v>0</v>
      </c>
      <c r="Q146" s="169">
        <f>O146+P146</f>
        <v>0</v>
      </c>
      <c r="R146" s="67" t="e">
        <f>Q146/$Q$150</f>
        <v>#DIV/0!</v>
      </c>
      <c r="S146" s="303"/>
      <c r="T146" s="417"/>
      <c r="U146" s="167">
        <v>0</v>
      </c>
      <c r="V146" s="167">
        <v>0</v>
      </c>
      <c r="W146" s="154">
        <f t="shared" si="2"/>
        <v>0</v>
      </c>
      <c r="X146" s="300"/>
    </row>
    <row r="147" spans="1:36" ht="15" hidden="1" customHeight="1" x14ac:dyDescent="0.25">
      <c r="A147" s="434"/>
      <c r="B147" s="431"/>
      <c r="C147" s="428"/>
      <c r="D147" s="425"/>
      <c r="E147" s="32" t="s">
        <v>47</v>
      </c>
      <c r="F147" s="167">
        <v>0</v>
      </c>
      <c r="G147" s="167">
        <v>0</v>
      </c>
      <c r="H147" s="169">
        <f>F147+G147</f>
        <v>0</v>
      </c>
      <c r="I147" s="67" t="e">
        <f>H147/$H$150</f>
        <v>#DIV/0!</v>
      </c>
      <c r="J147" s="167">
        <v>0</v>
      </c>
      <c r="K147" s="167">
        <v>0</v>
      </c>
      <c r="L147" s="169">
        <f>J147+K147</f>
        <v>0</v>
      </c>
      <c r="M147" s="67" t="e">
        <f>L147/$L$150</f>
        <v>#DIV/0!</v>
      </c>
      <c r="N147" s="422"/>
      <c r="O147" s="167">
        <v>0</v>
      </c>
      <c r="P147" s="167">
        <v>0</v>
      </c>
      <c r="Q147" s="169">
        <f>O147+P147</f>
        <v>0</v>
      </c>
      <c r="R147" s="67" t="e">
        <f>Q147/$Q$150</f>
        <v>#DIV/0!</v>
      </c>
      <c r="S147" s="303"/>
      <c r="T147" s="417"/>
      <c r="U147" s="167">
        <v>0</v>
      </c>
      <c r="V147" s="167">
        <v>0</v>
      </c>
      <c r="W147" s="154">
        <f t="shared" si="2"/>
        <v>0</v>
      </c>
      <c r="X147" s="300"/>
    </row>
    <row r="148" spans="1:36" ht="15" hidden="1" customHeight="1" x14ac:dyDescent="0.25">
      <c r="A148" s="434"/>
      <c r="B148" s="431"/>
      <c r="C148" s="428"/>
      <c r="D148" s="425"/>
      <c r="E148" s="32" t="s">
        <v>48</v>
      </c>
      <c r="F148" s="167">
        <v>0</v>
      </c>
      <c r="G148" s="167">
        <v>0</v>
      </c>
      <c r="H148" s="169">
        <f>F148+G148</f>
        <v>0</v>
      </c>
      <c r="I148" s="67" t="e">
        <f>H148/$H$150</f>
        <v>#DIV/0!</v>
      </c>
      <c r="J148" s="167">
        <v>0</v>
      </c>
      <c r="K148" s="167">
        <v>0</v>
      </c>
      <c r="L148" s="169">
        <f>J148+K148</f>
        <v>0</v>
      </c>
      <c r="M148" s="67" t="e">
        <f>L148/$L$150</f>
        <v>#DIV/0!</v>
      </c>
      <c r="N148" s="422"/>
      <c r="O148" s="167">
        <v>0</v>
      </c>
      <c r="P148" s="167">
        <v>0</v>
      </c>
      <c r="Q148" s="169">
        <f>O148+P148</f>
        <v>0</v>
      </c>
      <c r="R148" s="67" t="e">
        <f>Q148/$Q$150</f>
        <v>#DIV/0!</v>
      </c>
      <c r="S148" s="303"/>
      <c r="T148" s="417"/>
      <c r="U148" s="167">
        <v>0</v>
      </c>
      <c r="V148" s="167">
        <v>0</v>
      </c>
      <c r="W148" s="154">
        <f t="shared" si="2"/>
        <v>0</v>
      </c>
      <c r="X148" s="300"/>
    </row>
    <row r="149" spans="1:36" ht="15.75" hidden="1" customHeight="1" thickBot="1" x14ac:dyDescent="0.3">
      <c r="A149" s="435"/>
      <c r="B149" s="432"/>
      <c r="C149" s="429"/>
      <c r="D149" s="426"/>
      <c r="E149" s="32" t="s">
        <v>49</v>
      </c>
      <c r="F149" s="167">
        <v>0</v>
      </c>
      <c r="G149" s="167">
        <v>0</v>
      </c>
      <c r="H149" s="169">
        <f>F149+G149</f>
        <v>0</v>
      </c>
      <c r="I149" s="67" t="e">
        <f>H149/$H$150</f>
        <v>#DIV/0!</v>
      </c>
      <c r="J149" s="167">
        <v>0</v>
      </c>
      <c r="K149" s="167">
        <v>0</v>
      </c>
      <c r="L149" s="169">
        <f>J149+K149</f>
        <v>0</v>
      </c>
      <c r="M149" s="67" t="e">
        <f>L149/$L$150</f>
        <v>#DIV/0!</v>
      </c>
      <c r="N149" s="423"/>
      <c r="O149" s="167">
        <v>0</v>
      </c>
      <c r="P149" s="167">
        <v>0</v>
      </c>
      <c r="Q149" s="169">
        <f>O149+P149</f>
        <v>0</v>
      </c>
      <c r="R149" s="67" t="e">
        <f>Q149/$Q$150</f>
        <v>#DIV/0!</v>
      </c>
      <c r="S149" s="420"/>
      <c r="T149" s="418"/>
      <c r="U149" s="167">
        <v>0</v>
      </c>
      <c r="V149" s="167">
        <v>0</v>
      </c>
      <c r="W149" s="154">
        <f t="shared" si="2"/>
        <v>0</v>
      </c>
      <c r="X149" s="301"/>
    </row>
    <row r="150" spans="1:36" s="20" customFormat="1" ht="15.75" hidden="1" customHeight="1" thickBot="1" x14ac:dyDescent="0.3">
      <c r="A150" s="315" t="s">
        <v>51</v>
      </c>
      <c r="B150" s="316"/>
      <c r="C150" s="317"/>
      <c r="D150" s="168"/>
      <c r="E150" s="21"/>
      <c r="F150" s="16">
        <f>SUM(F145:F149)</f>
        <v>0</v>
      </c>
      <c r="G150" s="16">
        <f>SUM(G145:G149)</f>
        <v>0</v>
      </c>
      <c r="H150" s="16">
        <f>SUM(H145:H149)</f>
        <v>0</v>
      </c>
      <c r="I150" s="17">
        <v>1</v>
      </c>
      <c r="J150" s="16">
        <f>SUM(J145:J149)</f>
        <v>0</v>
      </c>
      <c r="K150" s="16">
        <f>SUM(K145:K149)</f>
        <v>0</v>
      </c>
      <c r="L150" s="16">
        <f>SUM(L145:L149)</f>
        <v>0</v>
      </c>
      <c r="M150" s="17">
        <v>1</v>
      </c>
      <c r="N150" s="16">
        <f>N145</f>
        <v>0</v>
      </c>
      <c r="O150" s="16">
        <f>SUM(O145:O149)</f>
        <v>0</v>
      </c>
      <c r="P150" s="16">
        <f>SUM(P145:P149)</f>
        <v>0</v>
      </c>
      <c r="Q150" s="16">
        <f>SUM(Q145:Q149)</f>
        <v>0</v>
      </c>
      <c r="R150" s="17">
        <v>1</v>
      </c>
      <c r="S150" s="16">
        <f>S145</f>
        <v>0</v>
      </c>
      <c r="T150" s="19">
        <f>T145</f>
        <v>0</v>
      </c>
      <c r="U150" s="155">
        <f>SUM(U145:U149)</f>
        <v>0</v>
      </c>
      <c r="V150" s="71">
        <f>SUM(V145:V149)</f>
        <v>0</v>
      </c>
      <c r="W150" s="156">
        <f t="shared" si="2"/>
        <v>0</v>
      </c>
      <c r="X150" s="178">
        <f>IFERROR(((1-(1-T150)*W150)*1),0)</f>
        <v>1</v>
      </c>
      <c r="Y150" s="63"/>
      <c r="Z150" s="63"/>
      <c r="AA150" s="63"/>
      <c r="AB150" s="63"/>
      <c r="AC150" s="63"/>
      <c r="AD150" s="63"/>
      <c r="AE150" s="63"/>
      <c r="AF150" s="63"/>
      <c r="AG150" s="63"/>
      <c r="AH150" s="63"/>
      <c r="AI150" s="63"/>
      <c r="AJ150" s="63"/>
    </row>
    <row r="151" spans="1:36" ht="15" hidden="1" customHeight="1" x14ac:dyDescent="0.25">
      <c r="A151" s="433">
        <f>A145+1</f>
        <v>25</v>
      </c>
      <c r="B151" s="430"/>
      <c r="C151" s="427"/>
      <c r="D151" s="424"/>
      <c r="E151" s="32" t="s">
        <v>45</v>
      </c>
      <c r="F151" s="167">
        <v>0</v>
      </c>
      <c r="G151" s="167">
        <v>0</v>
      </c>
      <c r="H151" s="169">
        <f>F151+G151</f>
        <v>0</v>
      </c>
      <c r="I151" s="67" t="e">
        <f>H151/$H$156</f>
        <v>#DIV/0!</v>
      </c>
      <c r="J151" s="167">
        <v>0</v>
      </c>
      <c r="K151" s="167">
        <v>0</v>
      </c>
      <c r="L151" s="169">
        <f>J151+K151</f>
        <v>0</v>
      </c>
      <c r="M151" s="67" t="e">
        <f>L151/$L$156</f>
        <v>#DIV/0!</v>
      </c>
      <c r="N151" s="421">
        <v>0</v>
      </c>
      <c r="O151" s="167">
        <v>0</v>
      </c>
      <c r="P151" s="167">
        <v>0</v>
      </c>
      <c r="Q151" s="169">
        <f>O151+P151</f>
        <v>0</v>
      </c>
      <c r="R151" s="67" t="e">
        <f>Q151/$Q$156</f>
        <v>#DIV/0!</v>
      </c>
      <c r="S151" s="419">
        <f>N156-Q156</f>
        <v>0</v>
      </c>
      <c r="T151" s="416">
        <f>IFERROR((S151/N156),0)</f>
        <v>0</v>
      </c>
      <c r="U151" s="167">
        <v>0</v>
      </c>
      <c r="V151" s="167">
        <v>0</v>
      </c>
      <c r="W151" s="154">
        <f t="shared" si="2"/>
        <v>0</v>
      </c>
      <c r="X151" s="299"/>
    </row>
    <row r="152" spans="1:36" ht="15" hidden="1" customHeight="1" x14ac:dyDescent="0.25">
      <c r="A152" s="434"/>
      <c r="B152" s="431"/>
      <c r="C152" s="428"/>
      <c r="D152" s="425"/>
      <c r="E152" s="32" t="s">
        <v>46</v>
      </c>
      <c r="F152" s="167">
        <v>0</v>
      </c>
      <c r="G152" s="167">
        <v>0</v>
      </c>
      <c r="H152" s="169">
        <f>F152+G152</f>
        <v>0</v>
      </c>
      <c r="I152" s="67" t="e">
        <f>H152/$H$156</f>
        <v>#DIV/0!</v>
      </c>
      <c r="J152" s="167">
        <v>0</v>
      </c>
      <c r="K152" s="167">
        <v>0</v>
      </c>
      <c r="L152" s="169">
        <f>J152+K152</f>
        <v>0</v>
      </c>
      <c r="M152" s="67" t="e">
        <f>L152/$L$156</f>
        <v>#DIV/0!</v>
      </c>
      <c r="N152" s="422"/>
      <c r="O152" s="167">
        <v>0</v>
      </c>
      <c r="P152" s="167">
        <v>0</v>
      </c>
      <c r="Q152" s="169">
        <f>O152+P152</f>
        <v>0</v>
      </c>
      <c r="R152" s="67" t="e">
        <f>Q152/$Q$156</f>
        <v>#DIV/0!</v>
      </c>
      <c r="S152" s="303"/>
      <c r="T152" s="417"/>
      <c r="U152" s="167">
        <v>0</v>
      </c>
      <c r="V152" s="167">
        <v>0</v>
      </c>
      <c r="W152" s="154">
        <f t="shared" si="2"/>
        <v>0</v>
      </c>
      <c r="X152" s="300"/>
    </row>
    <row r="153" spans="1:36" ht="15" hidden="1" customHeight="1" x14ac:dyDescent="0.25">
      <c r="A153" s="434"/>
      <c r="B153" s="431"/>
      <c r="C153" s="428"/>
      <c r="D153" s="425"/>
      <c r="E153" s="32" t="s">
        <v>47</v>
      </c>
      <c r="F153" s="167">
        <v>0</v>
      </c>
      <c r="G153" s="167">
        <v>0</v>
      </c>
      <c r="H153" s="169">
        <f>F153+G153</f>
        <v>0</v>
      </c>
      <c r="I153" s="67" t="e">
        <f>H153/$H$156</f>
        <v>#DIV/0!</v>
      </c>
      <c r="J153" s="167">
        <v>0</v>
      </c>
      <c r="K153" s="167">
        <v>0</v>
      </c>
      <c r="L153" s="169">
        <f>J153+K153</f>
        <v>0</v>
      </c>
      <c r="M153" s="67" t="e">
        <f>L153/$L$156</f>
        <v>#DIV/0!</v>
      </c>
      <c r="N153" s="422"/>
      <c r="O153" s="167">
        <v>0</v>
      </c>
      <c r="P153" s="167">
        <v>0</v>
      </c>
      <c r="Q153" s="169">
        <f>O153+P153</f>
        <v>0</v>
      </c>
      <c r="R153" s="67" t="e">
        <f>Q153/$Q$156</f>
        <v>#DIV/0!</v>
      </c>
      <c r="S153" s="303"/>
      <c r="T153" s="417"/>
      <c r="U153" s="167">
        <v>0</v>
      </c>
      <c r="V153" s="167">
        <v>0</v>
      </c>
      <c r="W153" s="154">
        <f t="shared" si="2"/>
        <v>0</v>
      </c>
      <c r="X153" s="300"/>
    </row>
    <row r="154" spans="1:36" ht="15" hidden="1" customHeight="1" x14ac:dyDescent="0.25">
      <c r="A154" s="434"/>
      <c r="B154" s="431"/>
      <c r="C154" s="428"/>
      <c r="D154" s="425"/>
      <c r="E154" s="32" t="s">
        <v>48</v>
      </c>
      <c r="F154" s="167">
        <v>0</v>
      </c>
      <c r="G154" s="167">
        <v>0</v>
      </c>
      <c r="H154" s="169">
        <f>F154+G154</f>
        <v>0</v>
      </c>
      <c r="I154" s="67" t="e">
        <f>H154/$H$156</f>
        <v>#DIV/0!</v>
      </c>
      <c r="J154" s="167">
        <v>0</v>
      </c>
      <c r="K154" s="167">
        <v>0</v>
      </c>
      <c r="L154" s="169">
        <f>J154+K154</f>
        <v>0</v>
      </c>
      <c r="M154" s="67" t="e">
        <f>L154/$L$156</f>
        <v>#DIV/0!</v>
      </c>
      <c r="N154" s="422"/>
      <c r="O154" s="167">
        <v>0</v>
      </c>
      <c r="P154" s="167">
        <v>0</v>
      </c>
      <c r="Q154" s="169">
        <f>O154+P154</f>
        <v>0</v>
      </c>
      <c r="R154" s="67" t="e">
        <f>Q154/$Q$156</f>
        <v>#DIV/0!</v>
      </c>
      <c r="S154" s="303"/>
      <c r="T154" s="417"/>
      <c r="U154" s="167">
        <v>0</v>
      </c>
      <c r="V154" s="167">
        <v>0</v>
      </c>
      <c r="W154" s="154">
        <f t="shared" si="2"/>
        <v>0</v>
      </c>
      <c r="X154" s="300"/>
    </row>
    <row r="155" spans="1:36" ht="15.75" hidden="1" customHeight="1" thickBot="1" x14ac:dyDescent="0.3">
      <c r="A155" s="435"/>
      <c r="B155" s="432"/>
      <c r="C155" s="429"/>
      <c r="D155" s="426"/>
      <c r="E155" s="32" t="s">
        <v>49</v>
      </c>
      <c r="F155" s="167">
        <v>0</v>
      </c>
      <c r="G155" s="167">
        <v>0</v>
      </c>
      <c r="H155" s="169">
        <f>F155+G155</f>
        <v>0</v>
      </c>
      <c r="I155" s="67" t="e">
        <f>H155/$H$156</f>
        <v>#DIV/0!</v>
      </c>
      <c r="J155" s="167">
        <v>0</v>
      </c>
      <c r="K155" s="167">
        <v>0</v>
      </c>
      <c r="L155" s="169">
        <f>J155+K155</f>
        <v>0</v>
      </c>
      <c r="M155" s="67" t="e">
        <f>L155/$L$156</f>
        <v>#DIV/0!</v>
      </c>
      <c r="N155" s="423"/>
      <c r="O155" s="167">
        <v>0</v>
      </c>
      <c r="P155" s="167">
        <v>0</v>
      </c>
      <c r="Q155" s="169">
        <f>O155+P155</f>
        <v>0</v>
      </c>
      <c r="R155" s="67" t="e">
        <f>Q155/$Q$156</f>
        <v>#DIV/0!</v>
      </c>
      <c r="S155" s="420"/>
      <c r="T155" s="418"/>
      <c r="U155" s="167">
        <v>0</v>
      </c>
      <c r="V155" s="167">
        <v>0</v>
      </c>
      <c r="W155" s="154">
        <f t="shared" si="2"/>
        <v>0</v>
      </c>
      <c r="X155" s="301"/>
    </row>
    <row r="156" spans="1:36" s="20" customFormat="1" ht="15.75" hidden="1" customHeight="1" thickBot="1" x14ac:dyDescent="0.3">
      <c r="A156" s="315" t="s">
        <v>51</v>
      </c>
      <c r="B156" s="316"/>
      <c r="C156" s="317"/>
      <c r="D156" s="168"/>
      <c r="E156" s="21"/>
      <c r="F156" s="16">
        <f>SUM(F151:F155)</f>
        <v>0</v>
      </c>
      <c r="G156" s="16">
        <f>SUM(G151:G155)</f>
        <v>0</v>
      </c>
      <c r="H156" s="16">
        <f>SUM(H151:H155)</f>
        <v>0</v>
      </c>
      <c r="I156" s="17">
        <v>1</v>
      </c>
      <c r="J156" s="16">
        <f>SUM(J151:J155)</f>
        <v>0</v>
      </c>
      <c r="K156" s="16">
        <f>SUM(K151:K155)</f>
        <v>0</v>
      </c>
      <c r="L156" s="16">
        <f>SUM(L151:L155)</f>
        <v>0</v>
      </c>
      <c r="M156" s="17">
        <v>1</v>
      </c>
      <c r="N156" s="16">
        <f>N151</f>
        <v>0</v>
      </c>
      <c r="O156" s="16">
        <f>SUM(O151:O155)</f>
        <v>0</v>
      </c>
      <c r="P156" s="16">
        <f>SUM(P151:P155)</f>
        <v>0</v>
      </c>
      <c r="Q156" s="16">
        <f>SUM(Q151:Q155)</f>
        <v>0</v>
      </c>
      <c r="R156" s="17">
        <v>1</v>
      </c>
      <c r="S156" s="16">
        <f>S151</f>
        <v>0</v>
      </c>
      <c r="T156" s="19">
        <f>T151</f>
        <v>0</v>
      </c>
      <c r="U156" s="155">
        <f>SUM(U151:U155)</f>
        <v>0</v>
      </c>
      <c r="V156" s="71">
        <f>SUM(V151:V155)</f>
        <v>0</v>
      </c>
      <c r="W156" s="156">
        <f t="shared" si="2"/>
        <v>0</v>
      </c>
      <c r="X156" s="178">
        <f>IFERROR(((1-(1-T156)*W156)*1),0)</f>
        <v>1</v>
      </c>
      <c r="Y156" s="63"/>
      <c r="Z156" s="63"/>
      <c r="AA156" s="63"/>
      <c r="AB156" s="63"/>
      <c r="AC156" s="63"/>
      <c r="AD156" s="63"/>
      <c r="AE156" s="63"/>
      <c r="AF156" s="63"/>
      <c r="AG156" s="63"/>
      <c r="AH156" s="63"/>
      <c r="AI156" s="63"/>
      <c r="AJ156" s="63"/>
    </row>
    <row r="157" spans="1:36" ht="15" hidden="1" customHeight="1" x14ac:dyDescent="0.25">
      <c r="A157" s="433">
        <f>A151+1</f>
        <v>26</v>
      </c>
      <c r="B157" s="430"/>
      <c r="C157" s="427"/>
      <c r="D157" s="424"/>
      <c r="E157" s="32" t="s">
        <v>45</v>
      </c>
      <c r="F157" s="167">
        <v>0</v>
      </c>
      <c r="G157" s="167">
        <v>0</v>
      </c>
      <c r="H157" s="169">
        <f>F157+G157</f>
        <v>0</v>
      </c>
      <c r="I157" s="67" t="e">
        <f>H157/$H$162</f>
        <v>#DIV/0!</v>
      </c>
      <c r="J157" s="167">
        <v>0</v>
      </c>
      <c r="K157" s="167">
        <v>0</v>
      </c>
      <c r="L157" s="169">
        <f>J157+K157</f>
        <v>0</v>
      </c>
      <c r="M157" s="67" t="e">
        <f>L157/$L$162</f>
        <v>#DIV/0!</v>
      </c>
      <c r="N157" s="421">
        <v>0</v>
      </c>
      <c r="O157" s="167">
        <v>0</v>
      </c>
      <c r="P157" s="167">
        <v>0</v>
      </c>
      <c r="Q157" s="169">
        <f>O157+P157</f>
        <v>0</v>
      </c>
      <c r="R157" s="67" t="e">
        <f>Q157/$Q$162</f>
        <v>#DIV/0!</v>
      </c>
      <c r="S157" s="419">
        <f>N162-Q162</f>
        <v>0</v>
      </c>
      <c r="T157" s="416">
        <f>IFERROR((S157/N162),0)</f>
        <v>0</v>
      </c>
      <c r="U157" s="167">
        <v>0</v>
      </c>
      <c r="V157" s="167">
        <v>0</v>
      </c>
      <c r="W157" s="154">
        <f t="shared" si="2"/>
        <v>0</v>
      </c>
      <c r="X157" s="299"/>
    </row>
    <row r="158" spans="1:36" ht="15" hidden="1" customHeight="1" x14ac:dyDescent="0.25">
      <c r="A158" s="434"/>
      <c r="B158" s="431"/>
      <c r="C158" s="428"/>
      <c r="D158" s="425"/>
      <c r="E158" s="32" t="s">
        <v>46</v>
      </c>
      <c r="F158" s="167">
        <v>0</v>
      </c>
      <c r="G158" s="167">
        <v>0</v>
      </c>
      <c r="H158" s="169">
        <f>F158+G158</f>
        <v>0</v>
      </c>
      <c r="I158" s="67" t="e">
        <f>H158/$H$162</f>
        <v>#DIV/0!</v>
      </c>
      <c r="J158" s="167">
        <v>0</v>
      </c>
      <c r="K158" s="167">
        <v>0</v>
      </c>
      <c r="L158" s="169">
        <f>J158+K158</f>
        <v>0</v>
      </c>
      <c r="M158" s="67" t="e">
        <f>L158/$L$162</f>
        <v>#DIV/0!</v>
      </c>
      <c r="N158" s="422"/>
      <c r="O158" s="167">
        <v>0</v>
      </c>
      <c r="P158" s="167">
        <v>0</v>
      </c>
      <c r="Q158" s="169">
        <f>O158+P158</f>
        <v>0</v>
      </c>
      <c r="R158" s="67" t="e">
        <f>Q158/$Q$162</f>
        <v>#DIV/0!</v>
      </c>
      <c r="S158" s="303"/>
      <c r="T158" s="417"/>
      <c r="U158" s="167">
        <v>0</v>
      </c>
      <c r="V158" s="167">
        <v>0</v>
      </c>
      <c r="W158" s="154">
        <f t="shared" si="2"/>
        <v>0</v>
      </c>
      <c r="X158" s="300"/>
    </row>
    <row r="159" spans="1:36" ht="15" hidden="1" customHeight="1" x14ac:dyDescent="0.25">
      <c r="A159" s="434"/>
      <c r="B159" s="431"/>
      <c r="C159" s="428"/>
      <c r="D159" s="425"/>
      <c r="E159" s="32" t="s">
        <v>47</v>
      </c>
      <c r="F159" s="167">
        <v>0</v>
      </c>
      <c r="G159" s="167">
        <v>0</v>
      </c>
      <c r="H159" s="169">
        <f>F159+G159</f>
        <v>0</v>
      </c>
      <c r="I159" s="67" t="e">
        <f>H159/$H$162</f>
        <v>#DIV/0!</v>
      </c>
      <c r="J159" s="167">
        <v>0</v>
      </c>
      <c r="K159" s="167">
        <v>0</v>
      </c>
      <c r="L159" s="169">
        <f>J159+K159</f>
        <v>0</v>
      </c>
      <c r="M159" s="67" t="e">
        <f>L159/$L$162</f>
        <v>#DIV/0!</v>
      </c>
      <c r="N159" s="422"/>
      <c r="O159" s="167">
        <v>0</v>
      </c>
      <c r="P159" s="167">
        <v>0</v>
      </c>
      <c r="Q159" s="169">
        <f>O159+P159</f>
        <v>0</v>
      </c>
      <c r="R159" s="67" t="e">
        <f>Q159/$Q$162</f>
        <v>#DIV/0!</v>
      </c>
      <c r="S159" s="303"/>
      <c r="T159" s="417"/>
      <c r="U159" s="167">
        <v>0</v>
      </c>
      <c r="V159" s="167">
        <v>0</v>
      </c>
      <c r="W159" s="154">
        <f t="shared" si="2"/>
        <v>0</v>
      </c>
      <c r="X159" s="300"/>
    </row>
    <row r="160" spans="1:36" ht="15" hidden="1" customHeight="1" x14ac:dyDescent="0.25">
      <c r="A160" s="434"/>
      <c r="B160" s="431"/>
      <c r="C160" s="428"/>
      <c r="D160" s="425"/>
      <c r="E160" s="32" t="s">
        <v>48</v>
      </c>
      <c r="F160" s="167">
        <v>0</v>
      </c>
      <c r="G160" s="167">
        <v>0</v>
      </c>
      <c r="H160" s="169">
        <f>F160+G160</f>
        <v>0</v>
      </c>
      <c r="I160" s="67" t="e">
        <f>H160/$H$162</f>
        <v>#DIV/0!</v>
      </c>
      <c r="J160" s="167">
        <v>0</v>
      </c>
      <c r="K160" s="167">
        <v>0</v>
      </c>
      <c r="L160" s="169">
        <f>J160+K160</f>
        <v>0</v>
      </c>
      <c r="M160" s="67" t="e">
        <f>L160/$L$162</f>
        <v>#DIV/0!</v>
      </c>
      <c r="N160" s="422"/>
      <c r="O160" s="167">
        <v>0</v>
      </c>
      <c r="P160" s="167">
        <v>0</v>
      </c>
      <c r="Q160" s="169">
        <f>O160+P160</f>
        <v>0</v>
      </c>
      <c r="R160" s="67" t="e">
        <f>Q160/$Q$162</f>
        <v>#DIV/0!</v>
      </c>
      <c r="S160" s="303"/>
      <c r="T160" s="417"/>
      <c r="U160" s="167">
        <v>0</v>
      </c>
      <c r="V160" s="167">
        <v>0</v>
      </c>
      <c r="W160" s="154">
        <f t="shared" si="2"/>
        <v>0</v>
      </c>
      <c r="X160" s="300"/>
    </row>
    <row r="161" spans="1:36" ht="15.75" hidden="1" customHeight="1" thickBot="1" x14ac:dyDescent="0.3">
      <c r="A161" s="435"/>
      <c r="B161" s="432"/>
      <c r="C161" s="429"/>
      <c r="D161" s="426"/>
      <c r="E161" s="32" t="s">
        <v>49</v>
      </c>
      <c r="F161" s="167">
        <v>0</v>
      </c>
      <c r="G161" s="167">
        <v>0</v>
      </c>
      <c r="H161" s="169">
        <f>F161+G161</f>
        <v>0</v>
      </c>
      <c r="I161" s="67" t="e">
        <f>H161/$H$162</f>
        <v>#DIV/0!</v>
      </c>
      <c r="J161" s="167">
        <v>0</v>
      </c>
      <c r="K161" s="167">
        <v>0</v>
      </c>
      <c r="L161" s="169">
        <f>J161+K161</f>
        <v>0</v>
      </c>
      <c r="M161" s="67" t="e">
        <f>L161/$L$162</f>
        <v>#DIV/0!</v>
      </c>
      <c r="N161" s="423"/>
      <c r="O161" s="167">
        <v>0</v>
      </c>
      <c r="P161" s="167">
        <v>0</v>
      </c>
      <c r="Q161" s="169">
        <f>O161+P161</f>
        <v>0</v>
      </c>
      <c r="R161" s="67" t="e">
        <f>Q161/$Q$162</f>
        <v>#DIV/0!</v>
      </c>
      <c r="S161" s="420"/>
      <c r="T161" s="418"/>
      <c r="U161" s="167">
        <v>0</v>
      </c>
      <c r="V161" s="167">
        <v>0</v>
      </c>
      <c r="W161" s="154">
        <f t="shared" si="2"/>
        <v>0</v>
      </c>
      <c r="X161" s="301"/>
    </row>
    <row r="162" spans="1:36" s="20" customFormat="1" ht="15.75" hidden="1" customHeight="1" thickBot="1" x14ac:dyDescent="0.3">
      <c r="A162" s="315" t="s">
        <v>51</v>
      </c>
      <c r="B162" s="316"/>
      <c r="C162" s="317"/>
      <c r="D162" s="168"/>
      <c r="E162" s="21"/>
      <c r="F162" s="16">
        <f>SUM(F157:F161)</f>
        <v>0</v>
      </c>
      <c r="G162" s="16">
        <f>SUM(G157:G161)</f>
        <v>0</v>
      </c>
      <c r="H162" s="16">
        <f>SUM(H157:H161)</f>
        <v>0</v>
      </c>
      <c r="I162" s="17">
        <v>1</v>
      </c>
      <c r="J162" s="16">
        <f>SUM(J157:J161)</f>
        <v>0</v>
      </c>
      <c r="K162" s="16">
        <f>SUM(K157:K161)</f>
        <v>0</v>
      </c>
      <c r="L162" s="16">
        <f>SUM(L157:L161)</f>
        <v>0</v>
      </c>
      <c r="M162" s="17">
        <v>1</v>
      </c>
      <c r="N162" s="16">
        <f>N157</f>
        <v>0</v>
      </c>
      <c r="O162" s="16">
        <f>SUM(O157:O161)</f>
        <v>0</v>
      </c>
      <c r="P162" s="16">
        <f>SUM(P157:P161)</f>
        <v>0</v>
      </c>
      <c r="Q162" s="16">
        <f>SUM(Q157:Q161)</f>
        <v>0</v>
      </c>
      <c r="R162" s="17">
        <v>1</v>
      </c>
      <c r="S162" s="16">
        <f>S157</f>
        <v>0</v>
      </c>
      <c r="T162" s="19">
        <f>T157</f>
        <v>0</v>
      </c>
      <c r="U162" s="155">
        <f>SUM(U157:U161)</f>
        <v>0</v>
      </c>
      <c r="V162" s="71">
        <f>SUM(V157:V161)</f>
        <v>0</v>
      </c>
      <c r="W162" s="156">
        <f t="shared" si="2"/>
        <v>0</v>
      </c>
      <c r="X162" s="178">
        <f>IFERROR(((1-(1-T162)*W162)*1),0)</f>
        <v>1</v>
      </c>
      <c r="Y162" s="63"/>
      <c r="Z162" s="63"/>
      <c r="AA162" s="63"/>
      <c r="AB162" s="63"/>
      <c r="AC162" s="63"/>
      <c r="AD162" s="63"/>
      <c r="AE162" s="63"/>
      <c r="AF162" s="63"/>
      <c r="AG162" s="63"/>
      <c r="AH162" s="63"/>
      <c r="AI162" s="63"/>
      <c r="AJ162" s="63"/>
    </row>
    <row r="163" spans="1:36" ht="15" hidden="1" customHeight="1" x14ac:dyDescent="0.25">
      <c r="A163" s="433">
        <f>A157+1</f>
        <v>27</v>
      </c>
      <c r="B163" s="430"/>
      <c r="C163" s="427"/>
      <c r="D163" s="424"/>
      <c r="E163" s="32" t="s">
        <v>45</v>
      </c>
      <c r="F163" s="167">
        <v>0</v>
      </c>
      <c r="G163" s="167">
        <v>0</v>
      </c>
      <c r="H163" s="169">
        <f>F163+G163</f>
        <v>0</v>
      </c>
      <c r="I163" s="67" t="e">
        <f>H163/$H$168</f>
        <v>#DIV/0!</v>
      </c>
      <c r="J163" s="167">
        <v>0</v>
      </c>
      <c r="K163" s="167">
        <v>0</v>
      </c>
      <c r="L163" s="169">
        <f>J163+K163</f>
        <v>0</v>
      </c>
      <c r="M163" s="67" t="e">
        <f>L163/$L$168</f>
        <v>#DIV/0!</v>
      </c>
      <c r="N163" s="421">
        <v>0</v>
      </c>
      <c r="O163" s="167">
        <v>0</v>
      </c>
      <c r="P163" s="167">
        <v>0</v>
      </c>
      <c r="Q163" s="169">
        <f>O163+P163</f>
        <v>0</v>
      </c>
      <c r="R163" s="67" t="e">
        <f>Q163/$Q$168</f>
        <v>#DIV/0!</v>
      </c>
      <c r="S163" s="419">
        <f>N168-Q168</f>
        <v>0</v>
      </c>
      <c r="T163" s="416">
        <f>IFERROR((S163/N168),0)</f>
        <v>0</v>
      </c>
      <c r="U163" s="167">
        <v>0</v>
      </c>
      <c r="V163" s="167">
        <v>0</v>
      </c>
      <c r="W163" s="154">
        <f t="shared" si="2"/>
        <v>0</v>
      </c>
      <c r="X163" s="299"/>
    </row>
    <row r="164" spans="1:36" ht="15" hidden="1" customHeight="1" x14ac:dyDescent="0.25">
      <c r="A164" s="434"/>
      <c r="B164" s="431"/>
      <c r="C164" s="428"/>
      <c r="D164" s="425"/>
      <c r="E164" s="32" t="s">
        <v>46</v>
      </c>
      <c r="F164" s="167">
        <v>0</v>
      </c>
      <c r="G164" s="167">
        <v>0</v>
      </c>
      <c r="H164" s="169">
        <f>F164+G164</f>
        <v>0</v>
      </c>
      <c r="I164" s="67" t="e">
        <f>H164/$H$168</f>
        <v>#DIV/0!</v>
      </c>
      <c r="J164" s="167">
        <v>0</v>
      </c>
      <c r="K164" s="167">
        <v>0</v>
      </c>
      <c r="L164" s="169">
        <f>J164+K164</f>
        <v>0</v>
      </c>
      <c r="M164" s="67" t="e">
        <f>L164/$L$168</f>
        <v>#DIV/0!</v>
      </c>
      <c r="N164" s="422"/>
      <c r="O164" s="167">
        <v>0</v>
      </c>
      <c r="P164" s="167">
        <v>0</v>
      </c>
      <c r="Q164" s="169">
        <f>O164+P164</f>
        <v>0</v>
      </c>
      <c r="R164" s="67" t="e">
        <f>Q164/$Q$168</f>
        <v>#DIV/0!</v>
      </c>
      <c r="S164" s="303"/>
      <c r="T164" s="417"/>
      <c r="U164" s="167">
        <v>0</v>
      </c>
      <c r="V164" s="167">
        <v>0</v>
      </c>
      <c r="W164" s="154">
        <f t="shared" si="2"/>
        <v>0</v>
      </c>
      <c r="X164" s="300"/>
    </row>
    <row r="165" spans="1:36" ht="15" hidden="1" customHeight="1" x14ac:dyDescent="0.25">
      <c r="A165" s="434"/>
      <c r="B165" s="431"/>
      <c r="C165" s="428"/>
      <c r="D165" s="425"/>
      <c r="E165" s="32" t="s">
        <v>47</v>
      </c>
      <c r="F165" s="167">
        <v>0</v>
      </c>
      <c r="G165" s="167">
        <v>0</v>
      </c>
      <c r="H165" s="169">
        <f>F165+G165</f>
        <v>0</v>
      </c>
      <c r="I165" s="67" t="e">
        <f>H165/$H$168</f>
        <v>#DIV/0!</v>
      </c>
      <c r="J165" s="167">
        <v>0</v>
      </c>
      <c r="K165" s="167">
        <v>0</v>
      </c>
      <c r="L165" s="169">
        <f>J165+K165</f>
        <v>0</v>
      </c>
      <c r="M165" s="67" t="e">
        <f>L165/$L$168</f>
        <v>#DIV/0!</v>
      </c>
      <c r="N165" s="422"/>
      <c r="O165" s="167">
        <v>0</v>
      </c>
      <c r="P165" s="167">
        <v>0</v>
      </c>
      <c r="Q165" s="169">
        <f>O165+P165</f>
        <v>0</v>
      </c>
      <c r="R165" s="67" t="e">
        <f>Q165/$Q$168</f>
        <v>#DIV/0!</v>
      </c>
      <c r="S165" s="303"/>
      <c r="T165" s="417"/>
      <c r="U165" s="167">
        <v>0</v>
      </c>
      <c r="V165" s="167">
        <v>0</v>
      </c>
      <c r="W165" s="154">
        <f t="shared" si="2"/>
        <v>0</v>
      </c>
      <c r="X165" s="300"/>
    </row>
    <row r="166" spans="1:36" ht="15" hidden="1" customHeight="1" x14ac:dyDescent="0.25">
      <c r="A166" s="434"/>
      <c r="B166" s="431"/>
      <c r="C166" s="428"/>
      <c r="D166" s="425"/>
      <c r="E166" s="32" t="s">
        <v>48</v>
      </c>
      <c r="F166" s="167">
        <v>0</v>
      </c>
      <c r="G166" s="167">
        <v>0</v>
      </c>
      <c r="H166" s="169">
        <f>F166+G166</f>
        <v>0</v>
      </c>
      <c r="I166" s="67" t="e">
        <f>H166/$H$168</f>
        <v>#DIV/0!</v>
      </c>
      <c r="J166" s="167">
        <v>0</v>
      </c>
      <c r="K166" s="167">
        <v>0</v>
      </c>
      <c r="L166" s="169">
        <f>J166+K166</f>
        <v>0</v>
      </c>
      <c r="M166" s="67" t="e">
        <f>L166/$L$168</f>
        <v>#DIV/0!</v>
      </c>
      <c r="N166" s="422"/>
      <c r="O166" s="167">
        <v>0</v>
      </c>
      <c r="P166" s="167">
        <v>0</v>
      </c>
      <c r="Q166" s="169">
        <f>O166+P166</f>
        <v>0</v>
      </c>
      <c r="R166" s="67" t="e">
        <f>Q166/$Q$168</f>
        <v>#DIV/0!</v>
      </c>
      <c r="S166" s="303"/>
      <c r="T166" s="417"/>
      <c r="U166" s="167">
        <v>0</v>
      </c>
      <c r="V166" s="167">
        <v>0</v>
      </c>
      <c r="W166" s="154">
        <f t="shared" si="2"/>
        <v>0</v>
      </c>
      <c r="X166" s="300"/>
    </row>
    <row r="167" spans="1:36" ht="15.75" hidden="1" customHeight="1" thickBot="1" x14ac:dyDescent="0.3">
      <c r="A167" s="435"/>
      <c r="B167" s="432"/>
      <c r="C167" s="429"/>
      <c r="D167" s="426"/>
      <c r="E167" s="32" t="s">
        <v>49</v>
      </c>
      <c r="F167" s="167">
        <v>0</v>
      </c>
      <c r="G167" s="167">
        <v>0</v>
      </c>
      <c r="H167" s="169">
        <f>F167+G167</f>
        <v>0</v>
      </c>
      <c r="I167" s="67" t="e">
        <f>H167/$H$168</f>
        <v>#DIV/0!</v>
      </c>
      <c r="J167" s="167">
        <v>0</v>
      </c>
      <c r="K167" s="167">
        <v>0</v>
      </c>
      <c r="L167" s="169">
        <f>J167+K167</f>
        <v>0</v>
      </c>
      <c r="M167" s="67" t="e">
        <f>L167/$L$168</f>
        <v>#DIV/0!</v>
      </c>
      <c r="N167" s="423"/>
      <c r="O167" s="167">
        <v>0</v>
      </c>
      <c r="P167" s="167">
        <v>0</v>
      </c>
      <c r="Q167" s="169">
        <f>O167+P167</f>
        <v>0</v>
      </c>
      <c r="R167" s="67" t="e">
        <f>Q167/$Q$168</f>
        <v>#DIV/0!</v>
      </c>
      <c r="S167" s="420"/>
      <c r="T167" s="418"/>
      <c r="U167" s="167">
        <v>0</v>
      </c>
      <c r="V167" s="167">
        <v>0</v>
      </c>
      <c r="W167" s="154">
        <f t="shared" si="2"/>
        <v>0</v>
      </c>
      <c r="X167" s="301"/>
    </row>
    <row r="168" spans="1:36" s="20" customFormat="1" ht="15.75" hidden="1" customHeight="1" thickBot="1" x14ac:dyDescent="0.3">
      <c r="A168" s="315" t="s">
        <v>51</v>
      </c>
      <c r="B168" s="316"/>
      <c r="C168" s="317"/>
      <c r="D168" s="168"/>
      <c r="E168" s="21"/>
      <c r="F168" s="16">
        <f>SUM(F163:F167)</f>
        <v>0</v>
      </c>
      <c r="G168" s="16">
        <f>SUM(G163:G167)</f>
        <v>0</v>
      </c>
      <c r="H168" s="16">
        <f>SUM(H163:H167)</f>
        <v>0</v>
      </c>
      <c r="I168" s="17">
        <v>1</v>
      </c>
      <c r="J168" s="16">
        <f>SUM(J163:J167)</f>
        <v>0</v>
      </c>
      <c r="K168" s="16">
        <f>SUM(K163:K167)</f>
        <v>0</v>
      </c>
      <c r="L168" s="16">
        <f>SUM(L163:L167)</f>
        <v>0</v>
      </c>
      <c r="M168" s="17">
        <v>1</v>
      </c>
      <c r="N168" s="16">
        <f>N163</f>
        <v>0</v>
      </c>
      <c r="O168" s="16">
        <f>SUM(O163:O167)</f>
        <v>0</v>
      </c>
      <c r="P168" s="16">
        <f>SUM(P163:P167)</f>
        <v>0</v>
      </c>
      <c r="Q168" s="16">
        <f>SUM(Q163:Q167)</f>
        <v>0</v>
      </c>
      <c r="R168" s="17">
        <v>1</v>
      </c>
      <c r="S168" s="16">
        <f>S163</f>
        <v>0</v>
      </c>
      <c r="T168" s="19">
        <f>T163</f>
        <v>0</v>
      </c>
      <c r="U168" s="155">
        <f>SUM(U163:U167)</f>
        <v>0</v>
      </c>
      <c r="V168" s="71">
        <f>SUM(V163:V167)</f>
        <v>0</v>
      </c>
      <c r="W168" s="156">
        <f t="shared" si="2"/>
        <v>0</v>
      </c>
      <c r="X168" s="178">
        <f>IFERROR(((1-(1-T168)*W168)*1),0)</f>
        <v>1</v>
      </c>
      <c r="Y168" s="63"/>
      <c r="Z168" s="63"/>
      <c r="AA168" s="63"/>
      <c r="AB168" s="63"/>
      <c r="AC168" s="63"/>
      <c r="AD168" s="63"/>
      <c r="AE168" s="63"/>
      <c r="AF168" s="63"/>
      <c r="AG168" s="63"/>
      <c r="AH168" s="63"/>
      <c r="AI168" s="63"/>
      <c r="AJ168" s="63"/>
    </row>
    <row r="169" spans="1:36" ht="15" hidden="1" customHeight="1" x14ac:dyDescent="0.25">
      <c r="A169" s="433">
        <f>A163+1</f>
        <v>28</v>
      </c>
      <c r="B169" s="430"/>
      <c r="C169" s="427"/>
      <c r="D169" s="424"/>
      <c r="E169" s="32" t="s">
        <v>45</v>
      </c>
      <c r="F169" s="167">
        <v>0</v>
      </c>
      <c r="G169" s="167">
        <v>0</v>
      </c>
      <c r="H169" s="169">
        <f>F169+G169</f>
        <v>0</v>
      </c>
      <c r="I169" s="67" t="e">
        <f>H169/$H$174</f>
        <v>#DIV/0!</v>
      </c>
      <c r="J169" s="167">
        <v>0</v>
      </c>
      <c r="K169" s="167">
        <v>0</v>
      </c>
      <c r="L169" s="169">
        <f>J169+K169</f>
        <v>0</v>
      </c>
      <c r="M169" s="67" t="e">
        <f>L169/$L$174</f>
        <v>#DIV/0!</v>
      </c>
      <c r="N169" s="421">
        <v>0</v>
      </c>
      <c r="O169" s="167">
        <v>0</v>
      </c>
      <c r="P169" s="167">
        <v>0</v>
      </c>
      <c r="Q169" s="169">
        <f>O169+P169</f>
        <v>0</v>
      </c>
      <c r="R169" s="67" t="e">
        <f>Q169/$Q$174</f>
        <v>#DIV/0!</v>
      </c>
      <c r="S169" s="419">
        <f>N174-Q174</f>
        <v>0</v>
      </c>
      <c r="T169" s="416">
        <f>IFERROR((S169/N174),0)</f>
        <v>0</v>
      </c>
      <c r="U169" s="167">
        <v>0</v>
      </c>
      <c r="V169" s="167">
        <v>0</v>
      </c>
      <c r="W169" s="154">
        <f t="shared" si="2"/>
        <v>0</v>
      </c>
      <c r="X169" s="299"/>
    </row>
    <row r="170" spans="1:36" ht="15" hidden="1" customHeight="1" x14ac:dyDescent="0.25">
      <c r="A170" s="434"/>
      <c r="B170" s="431"/>
      <c r="C170" s="428"/>
      <c r="D170" s="425"/>
      <c r="E170" s="32" t="s">
        <v>46</v>
      </c>
      <c r="F170" s="167">
        <v>0</v>
      </c>
      <c r="G170" s="167">
        <v>0</v>
      </c>
      <c r="H170" s="169">
        <f>F170+G170</f>
        <v>0</v>
      </c>
      <c r="I170" s="67" t="e">
        <f>H170/$H$174</f>
        <v>#DIV/0!</v>
      </c>
      <c r="J170" s="167">
        <v>0</v>
      </c>
      <c r="K170" s="167">
        <v>0</v>
      </c>
      <c r="L170" s="169">
        <f>J170+K170</f>
        <v>0</v>
      </c>
      <c r="M170" s="67" t="e">
        <f>L170/$L$174</f>
        <v>#DIV/0!</v>
      </c>
      <c r="N170" s="422"/>
      <c r="O170" s="167">
        <v>0</v>
      </c>
      <c r="P170" s="167">
        <v>0</v>
      </c>
      <c r="Q170" s="169">
        <f>O170+P170</f>
        <v>0</v>
      </c>
      <c r="R170" s="67" t="e">
        <f>Q170/$Q$174</f>
        <v>#DIV/0!</v>
      </c>
      <c r="S170" s="303"/>
      <c r="T170" s="417"/>
      <c r="U170" s="167">
        <v>0</v>
      </c>
      <c r="V170" s="167">
        <v>0</v>
      </c>
      <c r="W170" s="154">
        <f t="shared" si="2"/>
        <v>0</v>
      </c>
      <c r="X170" s="300"/>
    </row>
    <row r="171" spans="1:36" ht="15" hidden="1" customHeight="1" x14ac:dyDescent="0.25">
      <c r="A171" s="434"/>
      <c r="B171" s="431"/>
      <c r="C171" s="428"/>
      <c r="D171" s="425"/>
      <c r="E171" s="32" t="s">
        <v>47</v>
      </c>
      <c r="F171" s="167">
        <v>0</v>
      </c>
      <c r="G171" s="167">
        <v>0</v>
      </c>
      <c r="H171" s="169">
        <f>F171+G171</f>
        <v>0</v>
      </c>
      <c r="I171" s="67" t="e">
        <f>H171/$H$174</f>
        <v>#DIV/0!</v>
      </c>
      <c r="J171" s="167">
        <v>0</v>
      </c>
      <c r="K171" s="167">
        <v>0</v>
      </c>
      <c r="L171" s="169">
        <f>J171+K171</f>
        <v>0</v>
      </c>
      <c r="M171" s="67" t="e">
        <f>L171/$L$174</f>
        <v>#DIV/0!</v>
      </c>
      <c r="N171" s="422"/>
      <c r="O171" s="167">
        <v>0</v>
      </c>
      <c r="P171" s="167">
        <v>0</v>
      </c>
      <c r="Q171" s="169">
        <f>O171+P171</f>
        <v>0</v>
      </c>
      <c r="R171" s="67" t="e">
        <f>Q171/$Q$174</f>
        <v>#DIV/0!</v>
      </c>
      <c r="S171" s="303"/>
      <c r="T171" s="417"/>
      <c r="U171" s="167">
        <v>0</v>
      </c>
      <c r="V171" s="167">
        <v>0</v>
      </c>
      <c r="W171" s="154">
        <f t="shared" si="2"/>
        <v>0</v>
      </c>
      <c r="X171" s="300"/>
    </row>
    <row r="172" spans="1:36" ht="15" hidden="1" customHeight="1" x14ac:dyDescent="0.25">
      <c r="A172" s="434"/>
      <c r="B172" s="431"/>
      <c r="C172" s="428"/>
      <c r="D172" s="425"/>
      <c r="E172" s="32" t="s">
        <v>48</v>
      </c>
      <c r="F172" s="167">
        <v>0</v>
      </c>
      <c r="G172" s="167">
        <v>0</v>
      </c>
      <c r="H172" s="169">
        <f>F172+G172</f>
        <v>0</v>
      </c>
      <c r="I172" s="67" t="e">
        <f>H172/$H$174</f>
        <v>#DIV/0!</v>
      </c>
      <c r="J172" s="167">
        <v>0</v>
      </c>
      <c r="K172" s="167">
        <v>0</v>
      </c>
      <c r="L172" s="169">
        <f>J172+K172</f>
        <v>0</v>
      </c>
      <c r="M172" s="67" t="e">
        <f>L172/$L$174</f>
        <v>#DIV/0!</v>
      </c>
      <c r="N172" s="422"/>
      <c r="O172" s="167">
        <v>0</v>
      </c>
      <c r="P172" s="167">
        <v>0</v>
      </c>
      <c r="Q172" s="169">
        <f>O172+P172</f>
        <v>0</v>
      </c>
      <c r="R172" s="67" t="e">
        <f>Q172/$Q$174</f>
        <v>#DIV/0!</v>
      </c>
      <c r="S172" s="303"/>
      <c r="T172" s="417"/>
      <c r="U172" s="167">
        <v>0</v>
      </c>
      <c r="V172" s="167">
        <v>0</v>
      </c>
      <c r="W172" s="154">
        <f t="shared" si="2"/>
        <v>0</v>
      </c>
      <c r="X172" s="300"/>
    </row>
    <row r="173" spans="1:36" ht="15.75" hidden="1" customHeight="1" thickBot="1" x14ac:dyDescent="0.3">
      <c r="A173" s="435"/>
      <c r="B173" s="432"/>
      <c r="C173" s="429"/>
      <c r="D173" s="426"/>
      <c r="E173" s="32" t="s">
        <v>49</v>
      </c>
      <c r="F173" s="167">
        <v>0</v>
      </c>
      <c r="G173" s="167">
        <v>0</v>
      </c>
      <c r="H173" s="169">
        <f>F173+G173</f>
        <v>0</v>
      </c>
      <c r="I173" s="67" t="e">
        <f>H173/$H$174</f>
        <v>#DIV/0!</v>
      </c>
      <c r="J173" s="167">
        <v>0</v>
      </c>
      <c r="K173" s="167">
        <v>0</v>
      </c>
      <c r="L173" s="169">
        <f>J173+K173</f>
        <v>0</v>
      </c>
      <c r="M173" s="67" t="e">
        <f>L173/$L$174</f>
        <v>#DIV/0!</v>
      </c>
      <c r="N173" s="423"/>
      <c r="O173" s="167">
        <v>0</v>
      </c>
      <c r="P173" s="167">
        <v>0</v>
      </c>
      <c r="Q173" s="169">
        <f>O173+P173</f>
        <v>0</v>
      </c>
      <c r="R173" s="67" t="e">
        <f>Q173/$Q$174</f>
        <v>#DIV/0!</v>
      </c>
      <c r="S173" s="420"/>
      <c r="T173" s="418"/>
      <c r="U173" s="167">
        <v>0</v>
      </c>
      <c r="V173" s="167">
        <v>0</v>
      </c>
      <c r="W173" s="154">
        <f t="shared" si="2"/>
        <v>0</v>
      </c>
      <c r="X173" s="301"/>
    </row>
    <row r="174" spans="1:36" s="20" customFormat="1" ht="15.75" hidden="1" customHeight="1" thickBot="1" x14ac:dyDescent="0.3">
      <c r="A174" s="315" t="s">
        <v>51</v>
      </c>
      <c r="B174" s="316"/>
      <c r="C174" s="317"/>
      <c r="D174" s="168"/>
      <c r="E174" s="21"/>
      <c r="F174" s="16">
        <f>SUM(F169:F173)</f>
        <v>0</v>
      </c>
      <c r="G174" s="16">
        <f>SUM(G169:G173)</f>
        <v>0</v>
      </c>
      <c r="H174" s="16">
        <f>SUM(H169:H173)</f>
        <v>0</v>
      </c>
      <c r="I174" s="17">
        <v>1</v>
      </c>
      <c r="J174" s="16">
        <f>SUM(J169:J173)</f>
        <v>0</v>
      </c>
      <c r="K174" s="16">
        <f>SUM(K169:K173)</f>
        <v>0</v>
      </c>
      <c r="L174" s="16">
        <f>SUM(L169:L173)</f>
        <v>0</v>
      </c>
      <c r="M174" s="17">
        <v>1</v>
      </c>
      <c r="N174" s="16">
        <f>N169</f>
        <v>0</v>
      </c>
      <c r="O174" s="16">
        <f>SUM(O169:O173)</f>
        <v>0</v>
      </c>
      <c r="P174" s="16">
        <f>SUM(P169:P173)</f>
        <v>0</v>
      </c>
      <c r="Q174" s="16">
        <f>SUM(Q169:Q173)</f>
        <v>0</v>
      </c>
      <c r="R174" s="17">
        <v>1</v>
      </c>
      <c r="S174" s="16">
        <f>S169</f>
        <v>0</v>
      </c>
      <c r="T174" s="19">
        <f>T169</f>
        <v>0</v>
      </c>
      <c r="U174" s="155">
        <f>SUM(U169:U173)</f>
        <v>0</v>
      </c>
      <c r="V174" s="71">
        <f>SUM(V169:V173)</f>
        <v>0</v>
      </c>
      <c r="W174" s="156">
        <f t="shared" si="2"/>
        <v>0</v>
      </c>
      <c r="X174" s="178">
        <f>IFERROR(((1-(1-T174)*W174)*1),0)</f>
        <v>1</v>
      </c>
      <c r="Y174" s="63"/>
      <c r="Z174" s="63"/>
      <c r="AA174" s="63"/>
      <c r="AB174" s="63"/>
      <c r="AC174" s="63"/>
      <c r="AD174" s="63"/>
      <c r="AE174" s="63"/>
      <c r="AF174" s="63"/>
      <c r="AG174" s="63"/>
      <c r="AH174" s="63"/>
      <c r="AI174" s="63"/>
      <c r="AJ174" s="63"/>
    </row>
    <row r="175" spans="1:36" ht="15" hidden="1" customHeight="1" x14ac:dyDescent="0.25">
      <c r="A175" s="433">
        <f>A169+1</f>
        <v>29</v>
      </c>
      <c r="B175" s="430"/>
      <c r="C175" s="427"/>
      <c r="D175" s="424"/>
      <c r="E175" s="32" t="s">
        <v>45</v>
      </c>
      <c r="F175" s="167">
        <v>0</v>
      </c>
      <c r="G175" s="167">
        <v>0</v>
      </c>
      <c r="H175" s="169">
        <f>F175+G175</f>
        <v>0</v>
      </c>
      <c r="I175" s="67" t="e">
        <f>H175/$H$180</f>
        <v>#DIV/0!</v>
      </c>
      <c r="J175" s="167">
        <v>0</v>
      </c>
      <c r="K175" s="167">
        <v>0</v>
      </c>
      <c r="L175" s="169">
        <f>J175+K175</f>
        <v>0</v>
      </c>
      <c r="M175" s="67" t="e">
        <f>L175/$L$180</f>
        <v>#DIV/0!</v>
      </c>
      <c r="N175" s="421">
        <v>0</v>
      </c>
      <c r="O175" s="167">
        <v>0</v>
      </c>
      <c r="P175" s="167">
        <v>0</v>
      </c>
      <c r="Q175" s="169">
        <f>O175+P175</f>
        <v>0</v>
      </c>
      <c r="R175" s="67" t="e">
        <f>Q175/$Q$180</f>
        <v>#DIV/0!</v>
      </c>
      <c r="S175" s="419">
        <f>N180-Q180</f>
        <v>0</v>
      </c>
      <c r="T175" s="416">
        <f>IFERROR((S175/N180),0)</f>
        <v>0</v>
      </c>
      <c r="U175" s="167">
        <v>0</v>
      </c>
      <c r="V175" s="167">
        <v>0</v>
      </c>
      <c r="W175" s="154">
        <f t="shared" si="2"/>
        <v>0</v>
      </c>
      <c r="X175" s="299"/>
    </row>
    <row r="176" spans="1:36" ht="15" hidden="1" customHeight="1" x14ac:dyDescent="0.25">
      <c r="A176" s="434"/>
      <c r="B176" s="431"/>
      <c r="C176" s="428"/>
      <c r="D176" s="425"/>
      <c r="E176" s="32" t="s">
        <v>46</v>
      </c>
      <c r="F176" s="167">
        <v>0</v>
      </c>
      <c r="G176" s="167">
        <v>0</v>
      </c>
      <c r="H176" s="169">
        <f>F176+G176</f>
        <v>0</v>
      </c>
      <c r="I176" s="67" t="e">
        <f>H176/$H$180</f>
        <v>#DIV/0!</v>
      </c>
      <c r="J176" s="167">
        <v>0</v>
      </c>
      <c r="K176" s="167">
        <v>0</v>
      </c>
      <c r="L176" s="169">
        <f>J176+K176</f>
        <v>0</v>
      </c>
      <c r="M176" s="67" t="e">
        <f>L176/$L$180</f>
        <v>#DIV/0!</v>
      </c>
      <c r="N176" s="422"/>
      <c r="O176" s="167">
        <v>0</v>
      </c>
      <c r="P176" s="167">
        <v>0</v>
      </c>
      <c r="Q176" s="169">
        <f>O176+P176</f>
        <v>0</v>
      </c>
      <c r="R176" s="67" t="e">
        <f>Q176/$Q$180</f>
        <v>#DIV/0!</v>
      </c>
      <c r="S176" s="303"/>
      <c r="T176" s="417"/>
      <c r="U176" s="167">
        <v>0</v>
      </c>
      <c r="V176" s="167">
        <v>0</v>
      </c>
      <c r="W176" s="154">
        <f t="shared" si="2"/>
        <v>0</v>
      </c>
      <c r="X176" s="300"/>
    </row>
    <row r="177" spans="1:36" ht="15" hidden="1" customHeight="1" x14ac:dyDescent="0.25">
      <c r="A177" s="434"/>
      <c r="B177" s="431"/>
      <c r="C177" s="428"/>
      <c r="D177" s="425"/>
      <c r="E177" s="32" t="s">
        <v>47</v>
      </c>
      <c r="F177" s="167">
        <v>0</v>
      </c>
      <c r="G177" s="167">
        <v>0</v>
      </c>
      <c r="H177" s="169">
        <f>F177+G177</f>
        <v>0</v>
      </c>
      <c r="I177" s="67" t="e">
        <f>H177/$H$180</f>
        <v>#DIV/0!</v>
      </c>
      <c r="J177" s="167">
        <v>0</v>
      </c>
      <c r="K177" s="167">
        <v>0</v>
      </c>
      <c r="L177" s="169">
        <f>J177+K177</f>
        <v>0</v>
      </c>
      <c r="M177" s="67" t="e">
        <f>L177/$L$180</f>
        <v>#DIV/0!</v>
      </c>
      <c r="N177" s="422"/>
      <c r="O177" s="167">
        <v>0</v>
      </c>
      <c r="P177" s="167">
        <v>0</v>
      </c>
      <c r="Q177" s="169">
        <f>O177+P177</f>
        <v>0</v>
      </c>
      <c r="R177" s="67" t="e">
        <f>Q177/$Q$180</f>
        <v>#DIV/0!</v>
      </c>
      <c r="S177" s="303"/>
      <c r="T177" s="417"/>
      <c r="U177" s="167">
        <v>0</v>
      </c>
      <c r="V177" s="167">
        <v>0</v>
      </c>
      <c r="W177" s="154">
        <f t="shared" si="2"/>
        <v>0</v>
      </c>
      <c r="X177" s="300"/>
    </row>
    <row r="178" spans="1:36" ht="15" hidden="1" customHeight="1" x14ac:dyDescent="0.25">
      <c r="A178" s="434"/>
      <c r="B178" s="431"/>
      <c r="C178" s="428"/>
      <c r="D178" s="425"/>
      <c r="E178" s="32" t="s">
        <v>48</v>
      </c>
      <c r="F178" s="167">
        <v>0</v>
      </c>
      <c r="G178" s="167">
        <v>0</v>
      </c>
      <c r="H178" s="169">
        <f>F178+G178</f>
        <v>0</v>
      </c>
      <c r="I178" s="67" t="e">
        <f>H178/$H$180</f>
        <v>#DIV/0!</v>
      </c>
      <c r="J178" s="167">
        <v>0</v>
      </c>
      <c r="K178" s="167">
        <v>0</v>
      </c>
      <c r="L178" s="169">
        <f>J178+K178</f>
        <v>0</v>
      </c>
      <c r="M178" s="67" t="e">
        <f>L178/$L$180</f>
        <v>#DIV/0!</v>
      </c>
      <c r="N178" s="422"/>
      <c r="O178" s="167">
        <v>0</v>
      </c>
      <c r="P178" s="167">
        <v>0</v>
      </c>
      <c r="Q178" s="169">
        <f>O178+P178</f>
        <v>0</v>
      </c>
      <c r="R178" s="67" t="e">
        <f>Q178/$Q$180</f>
        <v>#DIV/0!</v>
      </c>
      <c r="S178" s="303"/>
      <c r="T178" s="417"/>
      <c r="U178" s="167">
        <v>0</v>
      </c>
      <c r="V178" s="167">
        <v>0</v>
      </c>
      <c r="W178" s="154">
        <f t="shared" si="2"/>
        <v>0</v>
      </c>
      <c r="X178" s="300"/>
    </row>
    <row r="179" spans="1:36" ht="15.75" hidden="1" customHeight="1" thickBot="1" x14ac:dyDescent="0.3">
      <c r="A179" s="435"/>
      <c r="B179" s="432"/>
      <c r="C179" s="429"/>
      <c r="D179" s="426"/>
      <c r="E179" s="32" t="s">
        <v>49</v>
      </c>
      <c r="F179" s="167">
        <v>0</v>
      </c>
      <c r="G179" s="167">
        <v>0</v>
      </c>
      <c r="H179" s="169">
        <f>F179+G179</f>
        <v>0</v>
      </c>
      <c r="I179" s="67" t="e">
        <f>H179/$H$180</f>
        <v>#DIV/0!</v>
      </c>
      <c r="J179" s="167">
        <v>0</v>
      </c>
      <c r="K179" s="167">
        <v>0</v>
      </c>
      <c r="L179" s="169">
        <f>J179+K179</f>
        <v>0</v>
      </c>
      <c r="M179" s="67" t="e">
        <f>L179/$L$180</f>
        <v>#DIV/0!</v>
      </c>
      <c r="N179" s="423"/>
      <c r="O179" s="167">
        <v>0</v>
      </c>
      <c r="P179" s="167">
        <v>0</v>
      </c>
      <c r="Q179" s="169">
        <f>O179+P179</f>
        <v>0</v>
      </c>
      <c r="R179" s="67" t="e">
        <f>Q179/$Q$180</f>
        <v>#DIV/0!</v>
      </c>
      <c r="S179" s="420"/>
      <c r="T179" s="418"/>
      <c r="U179" s="167">
        <v>0</v>
      </c>
      <c r="V179" s="167">
        <v>0</v>
      </c>
      <c r="W179" s="154">
        <f t="shared" si="2"/>
        <v>0</v>
      </c>
      <c r="X179" s="301"/>
    </row>
    <row r="180" spans="1:36" s="20" customFormat="1" ht="15.75" hidden="1" customHeight="1" thickBot="1" x14ac:dyDescent="0.3">
      <c r="A180" s="315" t="s">
        <v>51</v>
      </c>
      <c r="B180" s="316"/>
      <c r="C180" s="317"/>
      <c r="D180" s="168"/>
      <c r="E180" s="21"/>
      <c r="F180" s="16">
        <f>SUM(F175:F179)</f>
        <v>0</v>
      </c>
      <c r="G180" s="16">
        <f>SUM(G175:G179)</f>
        <v>0</v>
      </c>
      <c r="H180" s="16">
        <f>SUM(H175:H179)</f>
        <v>0</v>
      </c>
      <c r="I180" s="17">
        <v>1</v>
      </c>
      <c r="J180" s="16">
        <f>SUM(J175:J179)</f>
        <v>0</v>
      </c>
      <c r="K180" s="16">
        <f>SUM(K175:K179)</f>
        <v>0</v>
      </c>
      <c r="L180" s="16">
        <f>SUM(L175:L179)</f>
        <v>0</v>
      </c>
      <c r="M180" s="17">
        <v>1</v>
      </c>
      <c r="N180" s="16">
        <f>N175</f>
        <v>0</v>
      </c>
      <c r="O180" s="16">
        <f>SUM(O175:O179)</f>
        <v>0</v>
      </c>
      <c r="P180" s="16">
        <f>SUM(P175:P179)</f>
        <v>0</v>
      </c>
      <c r="Q180" s="16">
        <f>SUM(Q175:Q179)</f>
        <v>0</v>
      </c>
      <c r="R180" s="17">
        <v>1</v>
      </c>
      <c r="S180" s="16">
        <f>S175</f>
        <v>0</v>
      </c>
      <c r="T180" s="19">
        <f>T175</f>
        <v>0</v>
      </c>
      <c r="U180" s="155">
        <f>SUM(U175:U179)</f>
        <v>0</v>
      </c>
      <c r="V180" s="71">
        <f>SUM(V175:V179)</f>
        <v>0</v>
      </c>
      <c r="W180" s="156">
        <f t="shared" si="2"/>
        <v>0</v>
      </c>
      <c r="X180" s="178">
        <f>IFERROR(((1-(1-T180)*W180)*1),0)</f>
        <v>1</v>
      </c>
      <c r="Y180" s="63"/>
      <c r="Z180" s="63"/>
      <c r="AA180" s="63"/>
      <c r="AB180" s="63"/>
      <c r="AC180" s="63"/>
      <c r="AD180" s="63"/>
      <c r="AE180" s="63"/>
      <c r="AF180" s="63"/>
      <c r="AG180" s="63"/>
      <c r="AH180" s="63"/>
      <c r="AI180" s="63"/>
      <c r="AJ180" s="63"/>
    </row>
    <row r="181" spans="1:36" ht="15" hidden="1" customHeight="1" x14ac:dyDescent="0.25">
      <c r="A181" s="433">
        <f>A175+1</f>
        <v>30</v>
      </c>
      <c r="B181" s="430"/>
      <c r="C181" s="427"/>
      <c r="D181" s="424"/>
      <c r="E181" s="32" t="s">
        <v>45</v>
      </c>
      <c r="F181" s="167">
        <v>0</v>
      </c>
      <c r="G181" s="167">
        <v>0</v>
      </c>
      <c r="H181" s="169">
        <f>F181+G181</f>
        <v>0</v>
      </c>
      <c r="I181" s="67" t="e">
        <f>H181/$H$186</f>
        <v>#DIV/0!</v>
      </c>
      <c r="J181" s="167">
        <v>0</v>
      </c>
      <c r="K181" s="167">
        <v>0</v>
      </c>
      <c r="L181" s="169">
        <f>J181+K181</f>
        <v>0</v>
      </c>
      <c r="M181" s="67" t="e">
        <f>L181/$L$186</f>
        <v>#DIV/0!</v>
      </c>
      <c r="N181" s="421">
        <v>0</v>
      </c>
      <c r="O181" s="167">
        <v>0</v>
      </c>
      <c r="P181" s="167">
        <v>0</v>
      </c>
      <c r="Q181" s="169">
        <f>O181+P181</f>
        <v>0</v>
      </c>
      <c r="R181" s="67" t="e">
        <f>Q181/$Q$186</f>
        <v>#DIV/0!</v>
      </c>
      <c r="S181" s="419">
        <f>N186-Q186</f>
        <v>0</v>
      </c>
      <c r="T181" s="416">
        <f>IFERROR((S181/N186),0)</f>
        <v>0</v>
      </c>
      <c r="U181" s="167">
        <v>0</v>
      </c>
      <c r="V181" s="167">
        <v>0</v>
      </c>
      <c r="W181" s="154">
        <f t="shared" si="2"/>
        <v>0</v>
      </c>
      <c r="X181" s="299"/>
    </row>
    <row r="182" spans="1:36" ht="15" hidden="1" customHeight="1" x14ac:dyDescent="0.25">
      <c r="A182" s="434"/>
      <c r="B182" s="431"/>
      <c r="C182" s="428"/>
      <c r="D182" s="425"/>
      <c r="E182" s="32" t="s">
        <v>46</v>
      </c>
      <c r="F182" s="167">
        <v>0</v>
      </c>
      <c r="G182" s="167">
        <v>0</v>
      </c>
      <c r="H182" s="169">
        <f>F182+G182</f>
        <v>0</v>
      </c>
      <c r="I182" s="67" t="e">
        <f>H182/$H$186</f>
        <v>#DIV/0!</v>
      </c>
      <c r="J182" s="167">
        <v>0</v>
      </c>
      <c r="K182" s="167">
        <v>0</v>
      </c>
      <c r="L182" s="169">
        <f>J182+K182</f>
        <v>0</v>
      </c>
      <c r="M182" s="67" t="e">
        <f>L182/$L$186</f>
        <v>#DIV/0!</v>
      </c>
      <c r="N182" s="422"/>
      <c r="O182" s="167">
        <v>0</v>
      </c>
      <c r="P182" s="167">
        <v>0</v>
      </c>
      <c r="Q182" s="169">
        <f>O182+P182</f>
        <v>0</v>
      </c>
      <c r="R182" s="67" t="e">
        <f>Q182/$Q$186</f>
        <v>#DIV/0!</v>
      </c>
      <c r="S182" s="303"/>
      <c r="T182" s="417"/>
      <c r="U182" s="167">
        <v>0</v>
      </c>
      <c r="V182" s="167">
        <v>0</v>
      </c>
      <c r="W182" s="154">
        <f t="shared" si="2"/>
        <v>0</v>
      </c>
      <c r="X182" s="300"/>
    </row>
    <row r="183" spans="1:36" ht="15" hidden="1" customHeight="1" x14ac:dyDescent="0.25">
      <c r="A183" s="434"/>
      <c r="B183" s="431"/>
      <c r="C183" s="428"/>
      <c r="D183" s="425"/>
      <c r="E183" s="32" t="s">
        <v>47</v>
      </c>
      <c r="F183" s="167">
        <v>0</v>
      </c>
      <c r="G183" s="167">
        <v>0</v>
      </c>
      <c r="H183" s="169">
        <f>F183+G183</f>
        <v>0</v>
      </c>
      <c r="I183" s="67" t="e">
        <f>H183/$H$186</f>
        <v>#DIV/0!</v>
      </c>
      <c r="J183" s="167">
        <v>0</v>
      </c>
      <c r="K183" s="167">
        <v>0</v>
      </c>
      <c r="L183" s="169">
        <f>J183+K183</f>
        <v>0</v>
      </c>
      <c r="M183" s="67" t="e">
        <f>L183/$L$186</f>
        <v>#DIV/0!</v>
      </c>
      <c r="N183" s="422"/>
      <c r="O183" s="167">
        <v>0</v>
      </c>
      <c r="P183" s="167">
        <v>0</v>
      </c>
      <c r="Q183" s="169">
        <f>O183+P183</f>
        <v>0</v>
      </c>
      <c r="R183" s="67" t="e">
        <f>Q183/$Q$186</f>
        <v>#DIV/0!</v>
      </c>
      <c r="S183" s="303"/>
      <c r="T183" s="417"/>
      <c r="U183" s="167">
        <v>0</v>
      </c>
      <c r="V183" s="167">
        <v>0</v>
      </c>
      <c r="W183" s="154">
        <f t="shared" si="2"/>
        <v>0</v>
      </c>
      <c r="X183" s="300"/>
    </row>
    <row r="184" spans="1:36" ht="15" hidden="1" customHeight="1" x14ac:dyDescent="0.25">
      <c r="A184" s="434"/>
      <c r="B184" s="431"/>
      <c r="C184" s="428"/>
      <c r="D184" s="425"/>
      <c r="E184" s="32" t="s">
        <v>48</v>
      </c>
      <c r="F184" s="167">
        <v>0</v>
      </c>
      <c r="G184" s="167">
        <v>0</v>
      </c>
      <c r="H184" s="169">
        <f>F184+G184</f>
        <v>0</v>
      </c>
      <c r="I184" s="67" t="e">
        <f>H184/$H$186</f>
        <v>#DIV/0!</v>
      </c>
      <c r="J184" s="167">
        <v>0</v>
      </c>
      <c r="K184" s="167">
        <v>0</v>
      </c>
      <c r="L184" s="169">
        <f>J184+K184</f>
        <v>0</v>
      </c>
      <c r="M184" s="67" t="e">
        <f>L184/$L$186</f>
        <v>#DIV/0!</v>
      </c>
      <c r="N184" s="422"/>
      <c r="O184" s="167">
        <v>0</v>
      </c>
      <c r="P184" s="167">
        <v>0</v>
      </c>
      <c r="Q184" s="169">
        <f>O184+P184</f>
        <v>0</v>
      </c>
      <c r="R184" s="67" t="e">
        <f>Q184/$Q$186</f>
        <v>#DIV/0!</v>
      </c>
      <c r="S184" s="303"/>
      <c r="T184" s="417"/>
      <c r="U184" s="167">
        <v>0</v>
      </c>
      <c r="V184" s="167">
        <v>0</v>
      </c>
      <c r="W184" s="154">
        <f t="shared" si="2"/>
        <v>0</v>
      </c>
      <c r="X184" s="300"/>
    </row>
    <row r="185" spans="1:36" ht="15.75" hidden="1" customHeight="1" thickBot="1" x14ac:dyDescent="0.3">
      <c r="A185" s="435"/>
      <c r="B185" s="432"/>
      <c r="C185" s="429"/>
      <c r="D185" s="426"/>
      <c r="E185" s="32" t="s">
        <v>49</v>
      </c>
      <c r="F185" s="167">
        <v>0</v>
      </c>
      <c r="G185" s="167">
        <v>0</v>
      </c>
      <c r="H185" s="169">
        <f>F185+G185</f>
        <v>0</v>
      </c>
      <c r="I185" s="67" t="e">
        <f>H185/$H$186</f>
        <v>#DIV/0!</v>
      </c>
      <c r="J185" s="167">
        <v>0</v>
      </c>
      <c r="K185" s="167">
        <v>0</v>
      </c>
      <c r="L185" s="169">
        <f>J185+K185</f>
        <v>0</v>
      </c>
      <c r="M185" s="67" t="e">
        <f>L185/$L$186</f>
        <v>#DIV/0!</v>
      </c>
      <c r="N185" s="423"/>
      <c r="O185" s="167">
        <v>0</v>
      </c>
      <c r="P185" s="167">
        <v>0</v>
      </c>
      <c r="Q185" s="169">
        <f>O185+P185</f>
        <v>0</v>
      </c>
      <c r="R185" s="67" t="e">
        <f>Q185/$Q$186</f>
        <v>#DIV/0!</v>
      </c>
      <c r="S185" s="420"/>
      <c r="T185" s="418"/>
      <c r="U185" s="167">
        <v>0</v>
      </c>
      <c r="V185" s="167">
        <v>0</v>
      </c>
      <c r="W185" s="154">
        <f t="shared" si="2"/>
        <v>0</v>
      </c>
      <c r="X185" s="301"/>
    </row>
    <row r="186" spans="1:36" s="20" customFormat="1" ht="15.75" hidden="1" customHeight="1" thickBot="1" x14ac:dyDescent="0.3">
      <c r="A186" s="315" t="s">
        <v>51</v>
      </c>
      <c r="B186" s="316"/>
      <c r="C186" s="317"/>
      <c r="D186" s="168"/>
      <c r="E186" s="21"/>
      <c r="F186" s="16">
        <f>SUM(F181:F185)</f>
        <v>0</v>
      </c>
      <c r="G186" s="16">
        <f>SUM(G181:G185)</f>
        <v>0</v>
      </c>
      <c r="H186" s="16">
        <f>SUM(H181:H185)</f>
        <v>0</v>
      </c>
      <c r="I186" s="17">
        <v>1</v>
      </c>
      <c r="J186" s="16">
        <f>SUM(J181:J185)</f>
        <v>0</v>
      </c>
      <c r="K186" s="16">
        <f>SUM(K181:K185)</f>
        <v>0</v>
      </c>
      <c r="L186" s="16">
        <f>SUM(L181:L185)</f>
        <v>0</v>
      </c>
      <c r="M186" s="17">
        <v>1</v>
      </c>
      <c r="N186" s="16">
        <f>N181</f>
        <v>0</v>
      </c>
      <c r="O186" s="16">
        <f>SUM(O181:O185)</f>
        <v>0</v>
      </c>
      <c r="P186" s="16">
        <f>SUM(P181:P185)</f>
        <v>0</v>
      </c>
      <c r="Q186" s="16">
        <f>SUM(Q181:Q185)</f>
        <v>0</v>
      </c>
      <c r="R186" s="17">
        <v>1</v>
      </c>
      <c r="S186" s="16">
        <f>S181</f>
        <v>0</v>
      </c>
      <c r="T186" s="19">
        <f>T181</f>
        <v>0</v>
      </c>
      <c r="U186" s="155">
        <f>SUM(U181:U185)</f>
        <v>0</v>
      </c>
      <c r="V186" s="71">
        <f>SUM(V181:V185)</f>
        <v>0</v>
      </c>
      <c r="W186" s="156">
        <f t="shared" si="2"/>
        <v>0</v>
      </c>
      <c r="X186" s="178">
        <f>IFERROR(((1-(1-T186)*W186)*1),0)</f>
        <v>1</v>
      </c>
      <c r="Y186" s="63"/>
      <c r="Z186" s="63"/>
      <c r="AA186" s="63"/>
      <c r="AB186" s="63"/>
      <c r="AC186" s="63"/>
      <c r="AD186" s="63"/>
      <c r="AE186" s="63"/>
      <c r="AF186" s="63"/>
      <c r="AG186" s="63"/>
      <c r="AH186" s="63"/>
      <c r="AI186" s="63"/>
      <c r="AJ186" s="63"/>
    </row>
    <row r="187" spans="1:36" ht="15" hidden="1" customHeight="1" x14ac:dyDescent="0.25">
      <c r="A187" s="433">
        <f>A181+1</f>
        <v>31</v>
      </c>
      <c r="B187" s="430"/>
      <c r="C187" s="427"/>
      <c r="D187" s="424"/>
      <c r="E187" s="32" t="s">
        <v>45</v>
      </c>
      <c r="F187" s="167">
        <v>0</v>
      </c>
      <c r="G187" s="167">
        <v>0</v>
      </c>
      <c r="H187" s="169">
        <f>F187+G187</f>
        <v>0</v>
      </c>
      <c r="I187" s="67" t="e">
        <f>H187/$H$192</f>
        <v>#DIV/0!</v>
      </c>
      <c r="J187" s="167">
        <v>0</v>
      </c>
      <c r="K187" s="167">
        <v>0</v>
      </c>
      <c r="L187" s="169">
        <f>J187+K187</f>
        <v>0</v>
      </c>
      <c r="M187" s="67" t="e">
        <f>L187/$L$192</f>
        <v>#DIV/0!</v>
      </c>
      <c r="N187" s="421">
        <v>0</v>
      </c>
      <c r="O187" s="167">
        <v>0</v>
      </c>
      <c r="P187" s="167">
        <v>0</v>
      </c>
      <c r="Q187" s="169">
        <f>O187+P187</f>
        <v>0</v>
      </c>
      <c r="R187" s="67" t="e">
        <f>Q187/$Q$192</f>
        <v>#DIV/0!</v>
      </c>
      <c r="S187" s="419">
        <f>N192-Q192</f>
        <v>0</v>
      </c>
      <c r="T187" s="416">
        <f>IFERROR((S187/N192),0)</f>
        <v>0</v>
      </c>
      <c r="U187" s="167">
        <v>0</v>
      </c>
      <c r="V187" s="167">
        <v>0</v>
      </c>
      <c r="W187" s="154">
        <f t="shared" si="2"/>
        <v>0</v>
      </c>
      <c r="X187" s="299"/>
    </row>
    <row r="188" spans="1:36" ht="15" hidden="1" customHeight="1" x14ac:dyDescent="0.25">
      <c r="A188" s="434"/>
      <c r="B188" s="431"/>
      <c r="C188" s="428"/>
      <c r="D188" s="425"/>
      <c r="E188" s="32" t="s">
        <v>46</v>
      </c>
      <c r="F188" s="167">
        <v>0</v>
      </c>
      <c r="G188" s="167">
        <v>0</v>
      </c>
      <c r="H188" s="169">
        <f>F188+G188</f>
        <v>0</v>
      </c>
      <c r="I188" s="67" t="e">
        <f>H188/$H$192</f>
        <v>#DIV/0!</v>
      </c>
      <c r="J188" s="167">
        <v>0</v>
      </c>
      <c r="K188" s="167">
        <v>0</v>
      </c>
      <c r="L188" s="169">
        <f>J188+K188</f>
        <v>0</v>
      </c>
      <c r="M188" s="67" t="e">
        <f>L188/$L$192</f>
        <v>#DIV/0!</v>
      </c>
      <c r="N188" s="422"/>
      <c r="O188" s="167">
        <v>0</v>
      </c>
      <c r="P188" s="167">
        <v>0</v>
      </c>
      <c r="Q188" s="169">
        <f>O188+P188</f>
        <v>0</v>
      </c>
      <c r="R188" s="67" t="e">
        <f>Q188/$Q$192</f>
        <v>#DIV/0!</v>
      </c>
      <c r="S188" s="303"/>
      <c r="T188" s="417"/>
      <c r="U188" s="167">
        <v>0</v>
      </c>
      <c r="V188" s="167">
        <v>0</v>
      </c>
      <c r="W188" s="154">
        <f t="shared" si="2"/>
        <v>0</v>
      </c>
      <c r="X188" s="300"/>
    </row>
    <row r="189" spans="1:36" ht="15" hidden="1" customHeight="1" x14ac:dyDescent="0.25">
      <c r="A189" s="434"/>
      <c r="B189" s="431"/>
      <c r="C189" s="428"/>
      <c r="D189" s="425"/>
      <c r="E189" s="32" t="s">
        <v>47</v>
      </c>
      <c r="F189" s="167">
        <v>0</v>
      </c>
      <c r="G189" s="167">
        <v>0</v>
      </c>
      <c r="H189" s="169">
        <f>F189+G189</f>
        <v>0</v>
      </c>
      <c r="I189" s="67" t="e">
        <f>H189/$H$192</f>
        <v>#DIV/0!</v>
      </c>
      <c r="J189" s="167">
        <v>0</v>
      </c>
      <c r="K189" s="167">
        <v>0</v>
      </c>
      <c r="L189" s="169">
        <f>J189+K189</f>
        <v>0</v>
      </c>
      <c r="M189" s="67" t="e">
        <f>L189/$L$192</f>
        <v>#DIV/0!</v>
      </c>
      <c r="N189" s="422"/>
      <c r="O189" s="167">
        <v>0</v>
      </c>
      <c r="P189" s="167">
        <v>0</v>
      </c>
      <c r="Q189" s="169">
        <f>O189+P189</f>
        <v>0</v>
      </c>
      <c r="R189" s="67" t="e">
        <f>Q189/$Q$192</f>
        <v>#DIV/0!</v>
      </c>
      <c r="S189" s="303"/>
      <c r="T189" s="417"/>
      <c r="U189" s="167">
        <v>0</v>
      </c>
      <c r="V189" s="167">
        <v>0</v>
      </c>
      <c r="W189" s="154">
        <f t="shared" si="2"/>
        <v>0</v>
      </c>
      <c r="X189" s="300"/>
    </row>
    <row r="190" spans="1:36" ht="15" hidden="1" customHeight="1" x14ac:dyDescent="0.25">
      <c r="A190" s="434"/>
      <c r="B190" s="431"/>
      <c r="C190" s="428"/>
      <c r="D190" s="425"/>
      <c r="E190" s="32" t="s">
        <v>48</v>
      </c>
      <c r="F190" s="167">
        <v>0</v>
      </c>
      <c r="G190" s="167">
        <v>0</v>
      </c>
      <c r="H190" s="169">
        <f>F190+G190</f>
        <v>0</v>
      </c>
      <c r="I190" s="67" t="e">
        <f>H190/$H$192</f>
        <v>#DIV/0!</v>
      </c>
      <c r="J190" s="167">
        <v>0</v>
      </c>
      <c r="K190" s="167">
        <v>0</v>
      </c>
      <c r="L190" s="169">
        <f>J190+K190</f>
        <v>0</v>
      </c>
      <c r="M190" s="67" t="e">
        <f>L190/$L$192</f>
        <v>#DIV/0!</v>
      </c>
      <c r="N190" s="422"/>
      <c r="O190" s="167">
        <v>0</v>
      </c>
      <c r="P190" s="167">
        <v>0</v>
      </c>
      <c r="Q190" s="169">
        <f>O190+P190</f>
        <v>0</v>
      </c>
      <c r="R190" s="67" t="e">
        <f>Q190/$Q$192</f>
        <v>#DIV/0!</v>
      </c>
      <c r="S190" s="303"/>
      <c r="T190" s="417"/>
      <c r="U190" s="167">
        <v>0</v>
      </c>
      <c r="V190" s="167">
        <v>0</v>
      </c>
      <c r="W190" s="154">
        <f t="shared" si="2"/>
        <v>0</v>
      </c>
      <c r="X190" s="300"/>
    </row>
    <row r="191" spans="1:36" ht="15.75" hidden="1" customHeight="1" thickBot="1" x14ac:dyDescent="0.3">
      <c r="A191" s="435"/>
      <c r="B191" s="432"/>
      <c r="C191" s="429"/>
      <c r="D191" s="426"/>
      <c r="E191" s="32" t="s">
        <v>49</v>
      </c>
      <c r="F191" s="167">
        <v>0</v>
      </c>
      <c r="G191" s="167">
        <v>0</v>
      </c>
      <c r="H191" s="169">
        <f>F191+G191</f>
        <v>0</v>
      </c>
      <c r="I191" s="67" t="e">
        <f>H191/$H$192</f>
        <v>#DIV/0!</v>
      </c>
      <c r="J191" s="167">
        <v>0</v>
      </c>
      <c r="K191" s="167">
        <v>0</v>
      </c>
      <c r="L191" s="169">
        <f>J191+K191</f>
        <v>0</v>
      </c>
      <c r="M191" s="67" t="e">
        <f>L191/$L$192</f>
        <v>#DIV/0!</v>
      </c>
      <c r="N191" s="423"/>
      <c r="O191" s="167">
        <v>0</v>
      </c>
      <c r="P191" s="167">
        <v>0</v>
      </c>
      <c r="Q191" s="169">
        <f>O191+P191</f>
        <v>0</v>
      </c>
      <c r="R191" s="67" t="e">
        <f>Q191/$Q$192</f>
        <v>#DIV/0!</v>
      </c>
      <c r="S191" s="420"/>
      <c r="T191" s="418"/>
      <c r="U191" s="167">
        <v>0</v>
      </c>
      <c r="V191" s="167">
        <v>0</v>
      </c>
      <c r="W191" s="154">
        <f t="shared" si="2"/>
        <v>0</v>
      </c>
      <c r="X191" s="301"/>
    </row>
    <row r="192" spans="1:36" s="20" customFormat="1" ht="15.75" hidden="1" customHeight="1" thickBot="1" x14ac:dyDescent="0.3">
      <c r="A192" s="315" t="s">
        <v>51</v>
      </c>
      <c r="B192" s="316"/>
      <c r="C192" s="317"/>
      <c r="D192" s="168"/>
      <c r="E192" s="21"/>
      <c r="F192" s="16">
        <f>SUM(F187:F191)</f>
        <v>0</v>
      </c>
      <c r="G192" s="16">
        <f>SUM(G187:G191)</f>
        <v>0</v>
      </c>
      <c r="H192" s="16">
        <f>SUM(H187:H191)</f>
        <v>0</v>
      </c>
      <c r="I192" s="17">
        <v>1</v>
      </c>
      <c r="J192" s="16">
        <f>SUM(J187:J191)</f>
        <v>0</v>
      </c>
      <c r="K192" s="16">
        <f>SUM(K187:K191)</f>
        <v>0</v>
      </c>
      <c r="L192" s="16">
        <f>SUM(L187:L191)</f>
        <v>0</v>
      </c>
      <c r="M192" s="17">
        <v>1</v>
      </c>
      <c r="N192" s="16">
        <f>N187</f>
        <v>0</v>
      </c>
      <c r="O192" s="16">
        <f>SUM(O187:O191)</f>
        <v>0</v>
      </c>
      <c r="P192" s="16">
        <f>SUM(P187:P191)</f>
        <v>0</v>
      </c>
      <c r="Q192" s="16">
        <f>SUM(Q187:Q191)</f>
        <v>0</v>
      </c>
      <c r="R192" s="17">
        <v>1</v>
      </c>
      <c r="S192" s="16">
        <f>S187</f>
        <v>0</v>
      </c>
      <c r="T192" s="19">
        <f>T187</f>
        <v>0</v>
      </c>
      <c r="U192" s="155">
        <f>SUM(U187:U191)</f>
        <v>0</v>
      </c>
      <c r="V192" s="71">
        <f>SUM(V187:V191)</f>
        <v>0</v>
      </c>
      <c r="W192" s="156">
        <f t="shared" si="2"/>
        <v>0</v>
      </c>
      <c r="X192" s="178">
        <f>IFERROR(((1-(1-T192)*W192)*1),0)</f>
        <v>1</v>
      </c>
      <c r="Y192" s="63"/>
      <c r="Z192" s="63"/>
      <c r="AA192" s="63"/>
      <c r="AB192" s="63"/>
      <c r="AC192" s="63"/>
      <c r="AD192" s="63"/>
      <c r="AE192" s="63"/>
      <c r="AF192" s="63"/>
      <c r="AG192" s="63"/>
      <c r="AH192" s="63"/>
      <c r="AI192" s="63"/>
      <c r="AJ192" s="63"/>
    </row>
    <row r="193" spans="1:36" ht="15" hidden="1" customHeight="1" x14ac:dyDescent="0.25">
      <c r="A193" s="433">
        <f>A187+1</f>
        <v>32</v>
      </c>
      <c r="B193" s="430"/>
      <c r="C193" s="427"/>
      <c r="D193" s="424"/>
      <c r="E193" s="32" t="s">
        <v>45</v>
      </c>
      <c r="F193" s="167">
        <v>0</v>
      </c>
      <c r="G193" s="167">
        <v>0</v>
      </c>
      <c r="H193" s="169">
        <f>F193+G193</f>
        <v>0</v>
      </c>
      <c r="I193" s="67" t="e">
        <f>H193/$H$198</f>
        <v>#DIV/0!</v>
      </c>
      <c r="J193" s="167">
        <v>0</v>
      </c>
      <c r="K193" s="167">
        <v>0</v>
      </c>
      <c r="L193" s="169">
        <f>J193+K193</f>
        <v>0</v>
      </c>
      <c r="M193" s="67" t="e">
        <f>L193/$L$198</f>
        <v>#DIV/0!</v>
      </c>
      <c r="N193" s="421">
        <v>0</v>
      </c>
      <c r="O193" s="167">
        <v>0</v>
      </c>
      <c r="P193" s="167">
        <v>0</v>
      </c>
      <c r="Q193" s="169">
        <f>O193+P193</f>
        <v>0</v>
      </c>
      <c r="R193" s="67" t="e">
        <f>Q193/$Q$198</f>
        <v>#DIV/0!</v>
      </c>
      <c r="S193" s="419">
        <f>N198-Q198</f>
        <v>0</v>
      </c>
      <c r="T193" s="416">
        <f>IFERROR((S193/N198),0)</f>
        <v>0</v>
      </c>
      <c r="U193" s="167">
        <v>0</v>
      </c>
      <c r="V193" s="167">
        <v>0</v>
      </c>
      <c r="W193" s="154">
        <f t="shared" si="2"/>
        <v>0</v>
      </c>
      <c r="X193" s="299"/>
    </row>
    <row r="194" spans="1:36" ht="15" hidden="1" customHeight="1" x14ac:dyDescent="0.25">
      <c r="A194" s="434"/>
      <c r="B194" s="431"/>
      <c r="C194" s="428"/>
      <c r="D194" s="425"/>
      <c r="E194" s="32" t="s">
        <v>46</v>
      </c>
      <c r="F194" s="167">
        <v>0</v>
      </c>
      <c r="G194" s="167">
        <v>0</v>
      </c>
      <c r="H194" s="169">
        <f>F194+G194</f>
        <v>0</v>
      </c>
      <c r="I194" s="67" t="e">
        <f>H194/$H$198</f>
        <v>#DIV/0!</v>
      </c>
      <c r="J194" s="167">
        <v>0</v>
      </c>
      <c r="K194" s="167">
        <v>0</v>
      </c>
      <c r="L194" s="169">
        <f>J194+K194</f>
        <v>0</v>
      </c>
      <c r="M194" s="67" t="e">
        <f>L194/$L$198</f>
        <v>#DIV/0!</v>
      </c>
      <c r="N194" s="422"/>
      <c r="O194" s="167">
        <v>0</v>
      </c>
      <c r="P194" s="167">
        <v>0</v>
      </c>
      <c r="Q194" s="169">
        <f>O194+P194</f>
        <v>0</v>
      </c>
      <c r="R194" s="67" t="e">
        <f>Q194/$Q$198</f>
        <v>#DIV/0!</v>
      </c>
      <c r="S194" s="303"/>
      <c r="T194" s="417"/>
      <c r="U194" s="167">
        <v>0</v>
      </c>
      <c r="V194" s="167">
        <v>0</v>
      </c>
      <c r="W194" s="154">
        <f t="shared" si="2"/>
        <v>0</v>
      </c>
      <c r="X194" s="300"/>
    </row>
    <row r="195" spans="1:36" ht="15" hidden="1" customHeight="1" x14ac:dyDescent="0.25">
      <c r="A195" s="434"/>
      <c r="B195" s="431"/>
      <c r="C195" s="428"/>
      <c r="D195" s="425"/>
      <c r="E195" s="32" t="s">
        <v>47</v>
      </c>
      <c r="F195" s="167">
        <v>0</v>
      </c>
      <c r="G195" s="167">
        <v>0</v>
      </c>
      <c r="H195" s="169">
        <f>F195+G195</f>
        <v>0</v>
      </c>
      <c r="I195" s="67" t="e">
        <f>H195/$H$198</f>
        <v>#DIV/0!</v>
      </c>
      <c r="J195" s="167">
        <v>0</v>
      </c>
      <c r="K195" s="167">
        <v>0</v>
      </c>
      <c r="L195" s="169">
        <f>J195+K195</f>
        <v>0</v>
      </c>
      <c r="M195" s="67" t="e">
        <f>L195/$L$198</f>
        <v>#DIV/0!</v>
      </c>
      <c r="N195" s="422"/>
      <c r="O195" s="167">
        <v>0</v>
      </c>
      <c r="P195" s="167">
        <v>0</v>
      </c>
      <c r="Q195" s="169">
        <f>O195+P195</f>
        <v>0</v>
      </c>
      <c r="R195" s="67" t="e">
        <f>Q195/$Q$198</f>
        <v>#DIV/0!</v>
      </c>
      <c r="S195" s="303"/>
      <c r="T195" s="417"/>
      <c r="U195" s="167">
        <v>0</v>
      </c>
      <c r="V195" s="167">
        <v>0</v>
      </c>
      <c r="W195" s="154">
        <f t="shared" si="2"/>
        <v>0</v>
      </c>
      <c r="X195" s="300"/>
    </row>
    <row r="196" spans="1:36" ht="15" hidden="1" customHeight="1" x14ac:dyDescent="0.25">
      <c r="A196" s="434"/>
      <c r="B196" s="431"/>
      <c r="C196" s="428"/>
      <c r="D196" s="425"/>
      <c r="E196" s="32" t="s">
        <v>48</v>
      </c>
      <c r="F196" s="167">
        <v>0</v>
      </c>
      <c r="G196" s="167">
        <v>0</v>
      </c>
      <c r="H196" s="169">
        <f>F196+G196</f>
        <v>0</v>
      </c>
      <c r="I196" s="67" t="e">
        <f>H196/$H$198</f>
        <v>#DIV/0!</v>
      </c>
      <c r="J196" s="167">
        <v>0</v>
      </c>
      <c r="K196" s="167">
        <v>0</v>
      </c>
      <c r="L196" s="169">
        <f>J196+K196</f>
        <v>0</v>
      </c>
      <c r="M196" s="67" t="e">
        <f>L196/$L$198</f>
        <v>#DIV/0!</v>
      </c>
      <c r="N196" s="422"/>
      <c r="O196" s="167">
        <v>0</v>
      </c>
      <c r="P196" s="167">
        <v>0</v>
      </c>
      <c r="Q196" s="169">
        <f>O196+P196</f>
        <v>0</v>
      </c>
      <c r="R196" s="67" t="e">
        <f>Q196/$Q$198</f>
        <v>#DIV/0!</v>
      </c>
      <c r="S196" s="303"/>
      <c r="T196" s="417"/>
      <c r="U196" s="167">
        <v>0</v>
      </c>
      <c r="V196" s="167">
        <v>0</v>
      </c>
      <c r="W196" s="154">
        <f t="shared" si="2"/>
        <v>0</v>
      </c>
      <c r="X196" s="300"/>
    </row>
    <row r="197" spans="1:36" ht="15.75" hidden="1" customHeight="1" thickBot="1" x14ac:dyDescent="0.3">
      <c r="A197" s="435"/>
      <c r="B197" s="432"/>
      <c r="C197" s="429"/>
      <c r="D197" s="426"/>
      <c r="E197" s="32" t="s">
        <v>49</v>
      </c>
      <c r="F197" s="167">
        <v>0</v>
      </c>
      <c r="G197" s="167">
        <v>0</v>
      </c>
      <c r="H197" s="169">
        <f>F197+G197</f>
        <v>0</v>
      </c>
      <c r="I197" s="67" t="e">
        <f>H197/$H$198</f>
        <v>#DIV/0!</v>
      </c>
      <c r="J197" s="167">
        <v>0</v>
      </c>
      <c r="K197" s="167">
        <v>0</v>
      </c>
      <c r="L197" s="169">
        <f>J197+K197</f>
        <v>0</v>
      </c>
      <c r="M197" s="67" t="e">
        <f>L197/$L$198</f>
        <v>#DIV/0!</v>
      </c>
      <c r="N197" s="423"/>
      <c r="O197" s="167">
        <v>0</v>
      </c>
      <c r="P197" s="167">
        <v>0</v>
      </c>
      <c r="Q197" s="169">
        <f>O197+P197</f>
        <v>0</v>
      </c>
      <c r="R197" s="67" t="e">
        <f>Q197/$Q$198</f>
        <v>#DIV/0!</v>
      </c>
      <c r="S197" s="420"/>
      <c r="T197" s="418"/>
      <c r="U197" s="167">
        <v>0</v>
      </c>
      <c r="V197" s="167">
        <v>0</v>
      </c>
      <c r="W197" s="154">
        <f t="shared" si="2"/>
        <v>0</v>
      </c>
      <c r="X197" s="301"/>
    </row>
    <row r="198" spans="1:36" s="20" customFormat="1" ht="15.75" hidden="1" customHeight="1" thickBot="1" x14ac:dyDescent="0.3">
      <c r="A198" s="315" t="s">
        <v>51</v>
      </c>
      <c r="B198" s="316"/>
      <c r="C198" s="317"/>
      <c r="D198" s="168"/>
      <c r="E198" s="21"/>
      <c r="F198" s="16">
        <f>SUM(F193:F197)</f>
        <v>0</v>
      </c>
      <c r="G198" s="16">
        <f>SUM(G193:G197)</f>
        <v>0</v>
      </c>
      <c r="H198" s="16">
        <f>SUM(H193:H197)</f>
        <v>0</v>
      </c>
      <c r="I198" s="17">
        <v>1</v>
      </c>
      <c r="J198" s="16">
        <f>SUM(J193:J197)</f>
        <v>0</v>
      </c>
      <c r="K198" s="16">
        <f>SUM(K193:K197)</f>
        <v>0</v>
      </c>
      <c r="L198" s="16">
        <f>SUM(L193:L197)</f>
        <v>0</v>
      </c>
      <c r="M198" s="17">
        <v>1</v>
      </c>
      <c r="N198" s="16">
        <f>N193</f>
        <v>0</v>
      </c>
      <c r="O198" s="16">
        <f>SUM(O193:O197)</f>
        <v>0</v>
      </c>
      <c r="P198" s="16">
        <f>SUM(P193:P197)</f>
        <v>0</v>
      </c>
      <c r="Q198" s="16">
        <f>SUM(Q193:Q197)</f>
        <v>0</v>
      </c>
      <c r="R198" s="17">
        <v>1</v>
      </c>
      <c r="S198" s="16">
        <f>S193</f>
        <v>0</v>
      </c>
      <c r="T198" s="19">
        <f>T193</f>
        <v>0</v>
      </c>
      <c r="U198" s="155">
        <f>SUM(U193:U197)</f>
        <v>0</v>
      </c>
      <c r="V198" s="71">
        <f>SUM(V193:V197)</f>
        <v>0</v>
      </c>
      <c r="W198" s="156">
        <f t="shared" si="2"/>
        <v>0</v>
      </c>
      <c r="X198" s="178">
        <f>IFERROR(((1-(1-T198)*W198)*1),0)</f>
        <v>1</v>
      </c>
      <c r="Y198" s="63"/>
      <c r="Z198" s="63"/>
      <c r="AA198" s="63"/>
      <c r="AB198" s="63"/>
      <c r="AC198" s="63"/>
      <c r="AD198" s="63"/>
      <c r="AE198" s="63"/>
      <c r="AF198" s="63"/>
      <c r="AG198" s="63"/>
      <c r="AH198" s="63"/>
      <c r="AI198" s="63"/>
      <c r="AJ198" s="63"/>
    </row>
    <row r="199" spans="1:36" ht="15" hidden="1" customHeight="1" x14ac:dyDescent="0.25">
      <c r="A199" s="433">
        <f>A193+1</f>
        <v>33</v>
      </c>
      <c r="B199" s="430"/>
      <c r="C199" s="427"/>
      <c r="D199" s="424"/>
      <c r="E199" s="32" t="s">
        <v>45</v>
      </c>
      <c r="F199" s="167">
        <v>0</v>
      </c>
      <c r="G199" s="167">
        <v>0</v>
      </c>
      <c r="H199" s="169">
        <f>F199+G199</f>
        <v>0</v>
      </c>
      <c r="I199" s="67" t="e">
        <f>H199/$H$204</f>
        <v>#DIV/0!</v>
      </c>
      <c r="J199" s="167">
        <v>0</v>
      </c>
      <c r="K199" s="167">
        <v>0</v>
      </c>
      <c r="L199" s="169">
        <f>J199+K199</f>
        <v>0</v>
      </c>
      <c r="M199" s="67" t="e">
        <f>L199/$L$204</f>
        <v>#DIV/0!</v>
      </c>
      <c r="N199" s="421">
        <v>0</v>
      </c>
      <c r="O199" s="167">
        <v>0</v>
      </c>
      <c r="P199" s="167">
        <v>0</v>
      </c>
      <c r="Q199" s="169">
        <f>O199+P199</f>
        <v>0</v>
      </c>
      <c r="R199" s="67" t="e">
        <f>Q199/$Q$204</f>
        <v>#DIV/0!</v>
      </c>
      <c r="S199" s="419">
        <f>N204-Q204</f>
        <v>0</v>
      </c>
      <c r="T199" s="416">
        <f>IFERROR((S199/N204),0)</f>
        <v>0</v>
      </c>
      <c r="U199" s="167">
        <v>0</v>
      </c>
      <c r="V199" s="167">
        <v>0</v>
      </c>
      <c r="W199" s="154">
        <f t="shared" ref="W199:W262" si="3">IFERROR(((V199/U199)*1),0)</f>
        <v>0</v>
      </c>
      <c r="X199" s="299"/>
    </row>
    <row r="200" spans="1:36" ht="15" hidden="1" customHeight="1" x14ac:dyDescent="0.25">
      <c r="A200" s="434"/>
      <c r="B200" s="431"/>
      <c r="C200" s="428"/>
      <c r="D200" s="425"/>
      <c r="E200" s="32" t="s">
        <v>46</v>
      </c>
      <c r="F200" s="167">
        <v>0</v>
      </c>
      <c r="G200" s="167">
        <v>0</v>
      </c>
      <c r="H200" s="169">
        <f>F200+G200</f>
        <v>0</v>
      </c>
      <c r="I200" s="67" t="e">
        <f>H200/$H$204</f>
        <v>#DIV/0!</v>
      </c>
      <c r="J200" s="167">
        <v>0</v>
      </c>
      <c r="K200" s="167">
        <v>0</v>
      </c>
      <c r="L200" s="169">
        <f>J200+K200</f>
        <v>0</v>
      </c>
      <c r="M200" s="67" t="e">
        <f>L200/$L$204</f>
        <v>#DIV/0!</v>
      </c>
      <c r="N200" s="422"/>
      <c r="O200" s="167">
        <v>0</v>
      </c>
      <c r="P200" s="167">
        <v>0</v>
      </c>
      <c r="Q200" s="169">
        <f>O200+P200</f>
        <v>0</v>
      </c>
      <c r="R200" s="67" t="e">
        <f>Q200/$Q$204</f>
        <v>#DIV/0!</v>
      </c>
      <c r="S200" s="303"/>
      <c r="T200" s="417"/>
      <c r="U200" s="167">
        <v>0</v>
      </c>
      <c r="V200" s="167">
        <v>0</v>
      </c>
      <c r="W200" s="154">
        <f t="shared" si="3"/>
        <v>0</v>
      </c>
      <c r="X200" s="300"/>
    </row>
    <row r="201" spans="1:36" ht="15" hidden="1" customHeight="1" x14ac:dyDescent="0.25">
      <c r="A201" s="434"/>
      <c r="B201" s="431"/>
      <c r="C201" s="428"/>
      <c r="D201" s="425"/>
      <c r="E201" s="32" t="s">
        <v>47</v>
      </c>
      <c r="F201" s="167">
        <v>0</v>
      </c>
      <c r="G201" s="167">
        <v>0</v>
      </c>
      <c r="H201" s="169">
        <f>F201+G201</f>
        <v>0</v>
      </c>
      <c r="I201" s="67" t="e">
        <f>H201/$H$204</f>
        <v>#DIV/0!</v>
      </c>
      <c r="J201" s="167">
        <v>0</v>
      </c>
      <c r="K201" s="167">
        <v>0</v>
      </c>
      <c r="L201" s="169">
        <f>J201+K201</f>
        <v>0</v>
      </c>
      <c r="M201" s="67" t="e">
        <f>L201/$L$204</f>
        <v>#DIV/0!</v>
      </c>
      <c r="N201" s="422"/>
      <c r="O201" s="167">
        <v>0</v>
      </c>
      <c r="P201" s="167">
        <v>0</v>
      </c>
      <c r="Q201" s="169">
        <f>O201+P201</f>
        <v>0</v>
      </c>
      <c r="R201" s="67" t="e">
        <f>Q201/$Q$204</f>
        <v>#DIV/0!</v>
      </c>
      <c r="S201" s="303"/>
      <c r="T201" s="417"/>
      <c r="U201" s="167">
        <v>0</v>
      </c>
      <c r="V201" s="167">
        <v>0</v>
      </c>
      <c r="W201" s="154">
        <f t="shared" si="3"/>
        <v>0</v>
      </c>
      <c r="X201" s="300"/>
    </row>
    <row r="202" spans="1:36" ht="15" hidden="1" customHeight="1" x14ac:dyDescent="0.25">
      <c r="A202" s="434"/>
      <c r="B202" s="431"/>
      <c r="C202" s="428"/>
      <c r="D202" s="425"/>
      <c r="E202" s="32" t="s">
        <v>48</v>
      </c>
      <c r="F202" s="167">
        <v>0</v>
      </c>
      <c r="G202" s="167">
        <v>0</v>
      </c>
      <c r="H202" s="169">
        <f>F202+G202</f>
        <v>0</v>
      </c>
      <c r="I202" s="67" t="e">
        <f>H202/$H$204</f>
        <v>#DIV/0!</v>
      </c>
      <c r="J202" s="167">
        <v>0</v>
      </c>
      <c r="K202" s="167">
        <v>0</v>
      </c>
      <c r="L202" s="169">
        <f>J202+K202</f>
        <v>0</v>
      </c>
      <c r="M202" s="67" t="e">
        <f>L202/$L$204</f>
        <v>#DIV/0!</v>
      </c>
      <c r="N202" s="422"/>
      <c r="O202" s="167">
        <v>0</v>
      </c>
      <c r="P202" s="167">
        <v>0</v>
      </c>
      <c r="Q202" s="169">
        <f>O202+P202</f>
        <v>0</v>
      </c>
      <c r="R202" s="67" t="e">
        <f>Q202/$Q$204</f>
        <v>#DIV/0!</v>
      </c>
      <c r="S202" s="303"/>
      <c r="T202" s="417"/>
      <c r="U202" s="167">
        <v>0</v>
      </c>
      <c r="V202" s="167">
        <v>0</v>
      </c>
      <c r="W202" s="154">
        <f t="shared" si="3"/>
        <v>0</v>
      </c>
      <c r="X202" s="300"/>
    </row>
    <row r="203" spans="1:36" ht="15.75" hidden="1" customHeight="1" thickBot="1" x14ac:dyDescent="0.3">
      <c r="A203" s="435"/>
      <c r="B203" s="432"/>
      <c r="C203" s="429"/>
      <c r="D203" s="426"/>
      <c r="E203" s="32" t="s">
        <v>49</v>
      </c>
      <c r="F203" s="167">
        <v>0</v>
      </c>
      <c r="G203" s="167">
        <v>0</v>
      </c>
      <c r="H203" s="169">
        <f>F203+G203</f>
        <v>0</v>
      </c>
      <c r="I203" s="67" t="e">
        <f>H203/$H$204</f>
        <v>#DIV/0!</v>
      </c>
      <c r="J203" s="167">
        <v>0</v>
      </c>
      <c r="K203" s="167">
        <v>0</v>
      </c>
      <c r="L203" s="169">
        <f>J203+K203</f>
        <v>0</v>
      </c>
      <c r="M203" s="67" t="e">
        <f>L203/$L$204</f>
        <v>#DIV/0!</v>
      </c>
      <c r="N203" s="423"/>
      <c r="O203" s="167">
        <v>0</v>
      </c>
      <c r="P203" s="167">
        <v>0</v>
      </c>
      <c r="Q203" s="169">
        <f>O203+P203</f>
        <v>0</v>
      </c>
      <c r="R203" s="67" t="e">
        <f>Q203/$Q$204</f>
        <v>#DIV/0!</v>
      </c>
      <c r="S203" s="420"/>
      <c r="T203" s="418"/>
      <c r="U203" s="167">
        <v>0</v>
      </c>
      <c r="V203" s="167">
        <v>0</v>
      </c>
      <c r="W203" s="154">
        <f t="shared" si="3"/>
        <v>0</v>
      </c>
      <c r="X203" s="301"/>
    </row>
    <row r="204" spans="1:36" s="20" customFormat="1" ht="15.75" hidden="1" customHeight="1" thickBot="1" x14ac:dyDescent="0.3">
      <c r="A204" s="315" t="s">
        <v>51</v>
      </c>
      <c r="B204" s="316"/>
      <c r="C204" s="317"/>
      <c r="D204" s="168"/>
      <c r="E204" s="21"/>
      <c r="F204" s="16">
        <f>SUM(F199:F203)</f>
        <v>0</v>
      </c>
      <c r="G204" s="16">
        <f>SUM(G199:G203)</f>
        <v>0</v>
      </c>
      <c r="H204" s="16">
        <f>SUM(H199:H203)</f>
        <v>0</v>
      </c>
      <c r="I204" s="17">
        <v>1</v>
      </c>
      <c r="J204" s="16">
        <f>SUM(J199:J203)</f>
        <v>0</v>
      </c>
      <c r="K204" s="16">
        <f>SUM(K199:K203)</f>
        <v>0</v>
      </c>
      <c r="L204" s="16">
        <f>SUM(L199:L203)</f>
        <v>0</v>
      </c>
      <c r="M204" s="17">
        <v>1</v>
      </c>
      <c r="N204" s="16">
        <f>N199</f>
        <v>0</v>
      </c>
      <c r="O204" s="16">
        <f>SUM(O199:O203)</f>
        <v>0</v>
      </c>
      <c r="P204" s="16">
        <f>SUM(P199:P203)</f>
        <v>0</v>
      </c>
      <c r="Q204" s="16">
        <f>SUM(Q199:Q203)</f>
        <v>0</v>
      </c>
      <c r="R204" s="17">
        <v>1</v>
      </c>
      <c r="S204" s="16">
        <f>S199</f>
        <v>0</v>
      </c>
      <c r="T204" s="19">
        <f>T199</f>
        <v>0</v>
      </c>
      <c r="U204" s="155">
        <f>SUM(U199:U203)</f>
        <v>0</v>
      </c>
      <c r="V204" s="71">
        <f>SUM(V199:V203)</f>
        <v>0</v>
      </c>
      <c r="W204" s="156">
        <f t="shared" si="3"/>
        <v>0</v>
      </c>
      <c r="X204" s="178">
        <f>IFERROR(((1-(1-T204)*W204)*1),0)</f>
        <v>1</v>
      </c>
      <c r="Y204" s="63"/>
      <c r="Z204" s="63"/>
      <c r="AA204" s="63"/>
      <c r="AB204" s="63"/>
      <c r="AC204" s="63"/>
      <c r="AD204" s="63"/>
      <c r="AE204" s="63"/>
      <c r="AF204" s="63"/>
      <c r="AG204" s="63"/>
      <c r="AH204" s="63"/>
      <c r="AI204" s="63"/>
      <c r="AJ204" s="63"/>
    </row>
    <row r="205" spans="1:36" ht="15" hidden="1" customHeight="1" x14ac:dyDescent="0.25">
      <c r="A205" s="433">
        <f>A199+1</f>
        <v>34</v>
      </c>
      <c r="B205" s="430"/>
      <c r="C205" s="427"/>
      <c r="D205" s="424"/>
      <c r="E205" s="32" t="s">
        <v>45</v>
      </c>
      <c r="F205" s="167">
        <v>0</v>
      </c>
      <c r="G205" s="167">
        <v>0</v>
      </c>
      <c r="H205" s="169">
        <f>F205+G205</f>
        <v>0</v>
      </c>
      <c r="I205" s="67" t="e">
        <f>H205/$H$210</f>
        <v>#DIV/0!</v>
      </c>
      <c r="J205" s="167">
        <v>0</v>
      </c>
      <c r="K205" s="167">
        <v>0</v>
      </c>
      <c r="L205" s="169">
        <f>J205+K205</f>
        <v>0</v>
      </c>
      <c r="M205" s="67" t="e">
        <f>L205/$L$210</f>
        <v>#DIV/0!</v>
      </c>
      <c r="N205" s="421">
        <v>0</v>
      </c>
      <c r="O205" s="167">
        <v>0</v>
      </c>
      <c r="P205" s="167">
        <v>0</v>
      </c>
      <c r="Q205" s="169">
        <f>O205+P205</f>
        <v>0</v>
      </c>
      <c r="R205" s="67" t="e">
        <f>Q205/$Q$210</f>
        <v>#DIV/0!</v>
      </c>
      <c r="S205" s="419">
        <f>N210-Q210</f>
        <v>0</v>
      </c>
      <c r="T205" s="416">
        <f>IFERROR((S205/N210),0)</f>
        <v>0</v>
      </c>
      <c r="U205" s="167">
        <v>0</v>
      </c>
      <c r="V205" s="167">
        <v>0</v>
      </c>
      <c r="W205" s="154">
        <f t="shared" si="3"/>
        <v>0</v>
      </c>
      <c r="X205" s="299"/>
    </row>
    <row r="206" spans="1:36" ht="15" hidden="1" customHeight="1" x14ac:dyDescent="0.25">
      <c r="A206" s="434"/>
      <c r="B206" s="431"/>
      <c r="C206" s="428"/>
      <c r="D206" s="425"/>
      <c r="E206" s="32" t="s">
        <v>46</v>
      </c>
      <c r="F206" s="167">
        <v>0</v>
      </c>
      <c r="G206" s="167">
        <v>0</v>
      </c>
      <c r="H206" s="169">
        <f>F206+G206</f>
        <v>0</v>
      </c>
      <c r="I206" s="67" t="e">
        <f>H206/$H$210</f>
        <v>#DIV/0!</v>
      </c>
      <c r="J206" s="167">
        <v>0</v>
      </c>
      <c r="K206" s="167">
        <v>0</v>
      </c>
      <c r="L206" s="169">
        <f>J206+K206</f>
        <v>0</v>
      </c>
      <c r="M206" s="67" t="e">
        <f>L206/$L$210</f>
        <v>#DIV/0!</v>
      </c>
      <c r="N206" s="422"/>
      <c r="O206" s="167">
        <v>0</v>
      </c>
      <c r="P206" s="167">
        <v>0</v>
      </c>
      <c r="Q206" s="169">
        <f>O206+P206</f>
        <v>0</v>
      </c>
      <c r="R206" s="67" t="e">
        <f>Q206/$Q$210</f>
        <v>#DIV/0!</v>
      </c>
      <c r="S206" s="303"/>
      <c r="T206" s="417"/>
      <c r="U206" s="167">
        <v>0</v>
      </c>
      <c r="V206" s="167">
        <v>0</v>
      </c>
      <c r="W206" s="154">
        <f t="shared" si="3"/>
        <v>0</v>
      </c>
      <c r="X206" s="300"/>
    </row>
    <row r="207" spans="1:36" ht="15" hidden="1" customHeight="1" x14ac:dyDescent="0.25">
      <c r="A207" s="434"/>
      <c r="B207" s="431"/>
      <c r="C207" s="428"/>
      <c r="D207" s="425"/>
      <c r="E207" s="32" t="s">
        <v>47</v>
      </c>
      <c r="F207" s="167">
        <v>0</v>
      </c>
      <c r="G207" s="167">
        <v>0</v>
      </c>
      <c r="H207" s="169">
        <f>F207+G207</f>
        <v>0</v>
      </c>
      <c r="I207" s="67" t="e">
        <f>H207/$H$210</f>
        <v>#DIV/0!</v>
      </c>
      <c r="J207" s="167">
        <v>0</v>
      </c>
      <c r="K207" s="167">
        <v>0</v>
      </c>
      <c r="L207" s="169">
        <f>J207+K207</f>
        <v>0</v>
      </c>
      <c r="M207" s="67" t="e">
        <f>L207/$L$210</f>
        <v>#DIV/0!</v>
      </c>
      <c r="N207" s="422"/>
      <c r="O207" s="167">
        <v>0</v>
      </c>
      <c r="P207" s="167">
        <v>0</v>
      </c>
      <c r="Q207" s="169">
        <f>O207+P207</f>
        <v>0</v>
      </c>
      <c r="R207" s="67" t="e">
        <f>Q207/$Q$210</f>
        <v>#DIV/0!</v>
      </c>
      <c r="S207" s="303"/>
      <c r="T207" s="417"/>
      <c r="U207" s="167">
        <v>0</v>
      </c>
      <c r="V207" s="167">
        <v>0</v>
      </c>
      <c r="W207" s="154">
        <f t="shared" si="3"/>
        <v>0</v>
      </c>
      <c r="X207" s="300"/>
    </row>
    <row r="208" spans="1:36" ht="15" hidden="1" customHeight="1" x14ac:dyDescent="0.25">
      <c r="A208" s="434"/>
      <c r="B208" s="431"/>
      <c r="C208" s="428"/>
      <c r="D208" s="425"/>
      <c r="E208" s="32" t="s">
        <v>48</v>
      </c>
      <c r="F208" s="167">
        <v>0</v>
      </c>
      <c r="G208" s="167">
        <v>0</v>
      </c>
      <c r="H208" s="169">
        <f>F208+G208</f>
        <v>0</v>
      </c>
      <c r="I208" s="67" t="e">
        <f>H208/$H$210</f>
        <v>#DIV/0!</v>
      </c>
      <c r="J208" s="167">
        <v>0</v>
      </c>
      <c r="K208" s="167">
        <v>0</v>
      </c>
      <c r="L208" s="169">
        <f>J208+K208</f>
        <v>0</v>
      </c>
      <c r="M208" s="67" t="e">
        <f>L208/$L$210</f>
        <v>#DIV/0!</v>
      </c>
      <c r="N208" s="422"/>
      <c r="O208" s="167">
        <v>0</v>
      </c>
      <c r="P208" s="167">
        <v>0</v>
      </c>
      <c r="Q208" s="169">
        <f>O208+P208</f>
        <v>0</v>
      </c>
      <c r="R208" s="67" t="e">
        <f>Q208/$Q$210</f>
        <v>#DIV/0!</v>
      </c>
      <c r="S208" s="303"/>
      <c r="T208" s="417"/>
      <c r="U208" s="167">
        <v>0</v>
      </c>
      <c r="V208" s="167">
        <v>0</v>
      </c>
      <c r="W208" s="154">
        <f t="shared" si="3"/>
        <v>0</v>
      </c>
      <c r="X208" s="300"/>
    </row>
    <row r="209" spans="1:36" ht="15.75" hidden="1" customHeight="1" thickBot="1" x14ac:dyDescent="0.3">
      <c r="A209" s="435"/>
      <c r="B209" s="432"/>
      <c r="C209" s="429"/>
      <c r="D209" s="426"/>
      <c r="E209" s="32" t="s">
        <v>49</v>
      </c>
      <c r="F209" s="167">
        <v>0</v>
      </c>
      <c r="G209" s="167">
        <v>0</v>
      </c>
      <c r="H209" s="169">
        <f>F209+G209</f>
        <v>0</v>
      </c>
      <c r="I209" s="67" t="e">
        <f>H209/$H$210</f>
        <v>#DIV/0!</v>
      </c>
      <c r="J209" s="167">
        <v>0</v>
      </c>
      <c r="K209" s="167">
        <v>0</v>
      </c>
      <c r="L209" s="169">
        <f>J209+K209</f>
        <v>0</v>
      </c>
      <c r="M209" s="67" t="e">
        <f>L209/$L$210</f>
        <v>#DIV/0!</v>
      </c>
      <c r="N209" s="423"/>
      <c r="O209" s="167">
        <v>0</v>
      </c>
      <c r="P209" s="167">
        <v>0</v>
      </c>
      <c r="Q209" s="169">
        <f>O209+P209</f>
        <v>0</v>
      </c>
      <c r="R209" s="67" t="e">
        <f>Q209/$Q$210</f>
        <v>#DIV/0!</v>
      </c>
      <c r="S209" s="420"/>
      <c r="T209" s="418"/>
      <c r="U209" s="167">
        <v>0</v>
      </c>
      <c r="V209" s="167">
        <v>0</v>
      </c>
      <c r="W209" s="154">
        <f t="shared" si="3"/>
        <v>0</v>
      </c>
      <c r="X209" s="301"/>
    </row>
    <row r="210" spans="1:36" s="20" customFormat="1" ht="15.75" hidden="1" customHeight="1" thickBot="1" x14ac:dyDescent="0.3">
      <c r="A210" s="315" t="s">
        <v>51</v>
      </c>
      <c r="B210" s="316"/>
      <c r="C210" s="317"/>
      <c r="D210" s="168"/>
      <c r="E210" s="21"/>
      <c r="F210" s="16">
        <f>SUM(F205:F209)</f>
        <v>0</v>
      </c>
      <c r="G210" s="16">
        <f>SUM(G205:G209)</f>
        <v>0</v>
      </c>
      <c r="H210" s="16">
        <f>SUM(H205:H209)</f>
        <v>0</v>
      </c>
      <c r="I210" s="17">
        <v>1</v>
      </c>
      <c r="J210" s="16">
        <f>SUM(J205:J209)</f>
        <v>0</v>
      </c>
      <c r="K210" s="16">
        <f>SUM(K205:K209)</f>
        <v>0</v>
      </c>
      <c r="L210" s="16">
        <f>SUM(L205:L209)</f>
        <v>0</v>
      </c>
      <c r="M210" s="17">
        <v>1</v>
      </c>
      <c r="N210" s="16">
        <f>N205</f>
        <v>0</v>
      </c>
      <c r="O210" s="16">
        <f>SUM(O205:O209)</f>
        <v>0</v>
      </c>
      <c r="P210" s="16">
        <f>SUM(P205:P209)</f>
        <v>0</v>
      </c>
      <c r="Q210" s="16">
        <f>SUM(Q205:Q209)</f>
        <v>0</v>
      </c>
      <c r="R210" s="17">
        <v>1</v>
      </c>
      <c r="S210" s="16">
        <f>S205</f>
        <v>0</v>
      </c>
      <c r="T210" s="19">
        <f>T205</f>
        <v>0</v>
      </c>
      <c r="U210" s="155">
        <f>SUM(U205:U209)</f>
        <v>0</v>
      </c>
      <c r="V210" s="71">
        <f>SUM(V205:V209)</f>
        <v>0</v>
      </c>
      <c r="W210" s="156">
        <f t="shared" si="3"/>
        <v>0</v>
      </c>
      <c r="X210" s="178">
        <f>IFERROR(((1-(1-T210)*W210)*1),0)</f>
        <v>1</v>
      </c>
      <c r="Y210" s="63"/>
      <c r="Z210" s="63"/>
      <c r="AA210" s="63"/>
      <c r="AB210" s="63"/>
      <c r="AC210" s="63"/>
      <c r="AD210" s="63"/>
      <c r="AE210" s="63"/>
      <c r="AF210" s="63"/>
      <c r="AG210" s="63"/>
      <c r="AH210" s="63"/>
      <c r="AI210" s="63"/>
      <c r="AJ210" s="63"/>
    </row>
    <row r="211" spans="1:36" ht="15" hidden="1" customHeight="1" x14ac:dyDescent="0.25">
      <c r="A211" s="433">
        <f>A205+1</f>
        <v>35</v>
      </c>
      <c r="B211" s="430"/>
      <c r="C211" s="427"/>
      <c r="D211" s="424"/>
      <c r="E211" s="32" t="s">
        <v>45</v>
      </c>
      <c r="F211" s="167">
        <v>0</v>
      </c>
      <c r="G211" s="167">
        <v>0</v>
      </c>
      <c r="H211" s="169">
        <f>F211+G211</f>
        <v>0</v>
      </c>
      <c r="I211" s="67" t="e">
        <f>H211/$H$216</f>
        <v>#DIV/0!</v>
      </c>
      <c r="J211" s="167">
        <v>0</v>
      </c>
      <c r="K211" s="167">
        <v>0</v>
      </c>
      <c r="L211" s="169">
        <f>J211+K211</f>
        <v>0</v>
      </c>
      <c r="M211" s="67" t="e">
        <f>L211/$L$216</f>
        <v>#DIV/0!</v>
      </c>
      <c r="N211" s="421">
        <v>0</v>
      </c>
      <c r="O211" s="167">
        <v>0</v>
      </c>
      <c r="P211" s="167">
        <v>0</v>
      </c>
      <c r="Q211" s="169">
        <f>O211+P211</f>
        <v>0</v>
      </c>
      <c r="R211" s="67" t="e">
        <f>Q211/$Q$216</f>
        <v>#DIV/0!</v>
      </c>
      <c r="S211" s="419">
        <f>N216-Q216</f>
        <v>0</v>
      </c>
      <c r="T211" s="416">
        <f>IFERROR((S211/N216),0)</f>
        <v>0</v>
      </c>
      <c r="U211" s="167">
        <v>0</v>
      </c>
      <c r="V211" s="167">
        <v>0</v>
      </c>
      <c r="W211" s="154">
        <f t="shared" si="3"/>
        <v>0</v>
      </c>
      <c r="X211" s="299"/>
    </row>
    <row r="212" spans="1:36" ht="15" hidden="1" customHeight="1" x14ac:dyDescent="0.25">
      <c r="A212" s="434"/>
      <c r="B212" s="431"/>
      <c r="C212" s="428"/>
      <c r="D212" s="425"/>
      <c r="E212" s="32" t="s">
        <v>46</v>
      </c>
      <c r="F212" s="167">
        <v>0</v>
      </c>
      <c r="G212" s="167">
        <v>0</v>
      </c>
      <c r="H212" s="169">
        <f>F212+G212</f>
        <v>0</v>
      </c>
      <c r="I212" s="67" t="e">
        <f>H212/$H$216</f>
        <v>#DIV/0!</v>
      </c>
      <c r="J212" s="167">
        <v>0</v>
      </c>
      <c r="K212" s="167">
        <v>0</v>
      </c>
      <c r="L212" s="169">
        <f>J212+K212</f>
        <v>0</v>
      </c>
      <c r="M212" s="67" t="e">
        <f>L212/$L$216</f>
        <v>#DIV/0!</v>
      </c>
      <c r="N212" s="422"/>
      <c r="O212" s="167">
        <v>0</v>
      </c>
      <c r="P212" s="167">
        <v>0</v>
      </c>
      <c r="Q212" s="169">
        <f>O212+P212</f>
        <v>0</v>
      </c>
      <c r="R212" s="67" t="e">
        <f>Q212/$Q$216</f>
        <v>#DIV/0!</v>
      </c>
      <c r="S212" s="303"/>
      <c r="T212" s="417"/>
      <c r="U212" s="167">
        <v>0</v>
      </c>
      <c r="V212" s="167">
        <v>0</v>
      </c>
      <c r="W212" s="154">
        <f t="shared" si="3"/>
        <v>0</v>
      </c>
      <c r="X212" s="300"/>
    </row>
    <row r="213" spans="1:36" ht="15" hidden="1" customHeight="1" x14ac:dyDescent="0.25">
      <c r="A213" s="434"/>
      <c r="B213" s="431"/>
      <c r="C213" s="428"/>
      <c r="D213" s="425"/>
      <c r="E213" s="32" t="s">
        <v>47</v>
      </c>
      <c r="F213" s="167">
        <v>0</v>
      </c>
      <c r="G213" s="167">
        <v>0</v>
      </c>
      <c r="H213" s="169">
        <f>F213+G213</f>
        <v>0</v>
      </c>
      <c r="I213" s="67" t="e">
        <f>H213/$H$216</f>
        <v>#DIV/0!</v>
      </c>
      <c r="J213" s="167">
        <v>0</v>
      </c>
      <c r="K213" s="167">
        <v>0</v>
      </c>
      <c r="L213" s="169">
        <f>J213+K213</f>
        <v>0</v>
      </c>
      <c r="M213" s="67" t="e">
        <f>L213/$L$216</f>
        <v>#DIV/0!</v>
      </c>
      <c r="N213" s="422"/>
      <c r="O213" s="167">
        <v>0</v>
      </c>
      <c r="P213" s="167">
        <v>0</v>
      </c>
      <c r="Q213" s="169">
        <f>O213+P213</f>
        <v>0</v>
      </c>
      <c r="R213" s="67" t="e">
        <f>Q213/$Q$216</f>
        <v>#DIV/0!</v>
      </c>
      <c r="S213" s="303"/>
      <c r="T213" s="417"/>
      <c r="U213" s="167">
        <v>0</v>
      </c>
      <c r="V213" s="167">
        <v>0</v>
      </c>
      <c r="W213" s="154">
        <f t="shared" si="3"/>
        <v>0</v>
      </c>
      <c r="X213" s="300"/>
    </row>
    <row r="214" spans="1:36" ht="15" hidden="1" customHeight="1" x14ac:dyDescent="0.25">
      <c r="A214" s="434"/>
      <c r="B214" s="431"/>
      <c r="C214" s="428"/>
      <c r="D214" s="425"/>
      <c r="E214" s="32" t="s">
        <v>48</v>
      </c>
      <c r="F214" s="167">
        <v>0</v>
      </c>
      <c r="G214" s="167">
        <v>0</v>
      </c>
      <c r="H214" s="169">
        <f>F214+G214</f>
        <v>0</v>
      </c>
      <c r="I214" s="67" t="e">
        <f>H214/$H$216</f>
        <v>#DIV/0!</v>
      </c>
      <c r="J214" s="167">
        <v>0</v>
      </c>
      <c r="K214" s="167">
        <v>0</v>
      </c>
      <c r="L214" s="169">
        <f>J214+K214</f>
        <v>0</v>
      </c>
      <c r="M214" s="67" t="e">
        <f>L214/$L$216</f>
        <v>#DIV/0!</v>
      </c>
      <c r="N214" s="422"/>
      <c r="O214" s="167">
        <v>0</v>
      </c>
      <c r="P214" s="167">
        <v>0</v>
      </c>
      <c r="Q214" s="169">
        <f>O214+P214</f>
        <v>0</v>
      </c>
      <c r="R214" s="67" t="e">
        <f>Q214/$Q$216</f>
        <v>#DIV/0!</v>
      </c>
      <c r="S214" s="303"/>
      <c r="T214" s="417"/>
      <c r="U214" s="167">
        <v>0</v>
      </c>
      <c r="V214" s="167">
        <v>0</v>
      </c>
      <c r="W214" s="154">
        <f t="shared" si="3"/>
        <v>0</v>
      </c>
      <c r="X214" s="300"/>
    </row>
    <row r="215" spans="1:36" ht="15.75" hidden="1" customHeight="1" thickBot="1" x14ac:dyDescent="0.3">
      <c r="A215" s="435"/>
      <c r="B215" s="432"/>
      <c r="C215" s="429"/>
      <c r="D215" s="426"/>
      <c r="E215" s="32" t="s">
        <v>49</v>
      </c>
      <c r="F215" s="167">
        <v>0</v>
      </c>
      <c r="G215" s="167">
        <v>0</v>
      </c>
      <c r="H215" s="169">
        <f>F215+G215</f>
        <v>0</v>
      </c>
      <c r="I215" s="67" t="e">
        <f>H215/$H$216</f>
        <v>#DIV/0!</v>
      </c>
      <c r="J215" s="167">
        <v>0</v>
      </c>
      <c r="K215" s="167">
        <v>0</v>
      </c>
      <c r="L215" s="169">
        <f>J215+K215</f>
        <v>0</v>
      </c>
      <c r="M215" s="67" t="e">
        <f>L215/$L$216</f>
        <v>#DIV/0!</v>
      </c>
      <c r="N215" s="423"/>
      <c r="O215" s="167">
        <v>0</v>
      </c>
      <c r="P215" s="167">
        <v>0</v>
      </c>
      <c r="Q215" s="169">
        <f>O215+P215</f>
        <v>0</v>
      </c>
      <c r="R215" s="67" t="e">
        <f>Q215/$Q$216</f>
        <v>#DIV/0!</v>
      </c>
      <c r="S215" s="420"/>
      <c r="T215" s="418"/>
      <c r="U215" s="167">
        <v>0</v>
      </c>
      <c r="V215" s="167">
        <v>0</v>
      </c>
      <c r="W215" s="154">
        <f t="shared" si="3"/>
        <v>0</v>
      </c>
      <c r="X215" s="301"/>
    </row>
    <row r="216" spans="1:36" s="20" customFormat="1" ht="15.75" hidden="1" customHeight="1" thickBot="1" x14ac:dyDescent="0.3">
      <c r="A216" s="315" t="s">
        <v>51</v>
      </c>
      <c r="B216" s="316"/>
      <c r="C216" s="317"/>
      <c r="D216" s="168"/>
      <c r="E216" s="21"/>
      <c r="F216" s="16">
        <f>SUM(F211:F215)</f>
        <v>0</v>
      </c>
      <c r="G216" s="16">
        <f>SUM(G211:G215)</f>
        <v>0</v>
      </c>
      <c r="H216" s="16">
        <f>SUM(H211:H215)</f>
        <v>0</v>
      </c>
      <c r="I216" s="17">
        <v>1</v>
      </c>
      <c r="J216" s="16">
        <f>SUM(J211:J215)</f>
        <v>0</v>
      </c>
      <c r="K216" s="16">
        <f>SUM(K211:K215)</f>
        <v>0</v>
      </c>
      <c r="L216" s="16">
        <f>SUM(L211:L215)</f>
        <v>0</v>
      </c>
      <c r="M216" s="17">
        <v>1</v>
      </c>
      <c r="N216" s="16">
        <f>N211</f>
        <v>0</v>
      </c>
      <c r="O216" s="16">
        <f>SUM(O211:O215)</f>
        <v>0</v>
      </c>
      <c r="P216" s="16">
        <f>SUM(P211:P215)</f>
        <v>0</v>
      </c>
      <c r="Q216" s="16">
        <f>SUM(Q211:Q215)</f>
        <v>0</v>
      </c>
      <c r="R216" s="17">
        <v>1</v>
      </c>
      <c r="S216" s="16">
        <f>S211</f>
        <v>0</v>
      </c>
      <c r="T216" s="19">
        <f>T211</f>
        <v>0</v>
      </c>
      <c r="U216" s="155">
        <f>SUM(U211:U215)</f>
        <v>0</v>
      </c>
      <c r="V216" s="71">
        <f>SUM(V211:V215)</f>
        <v>0</v>
      </c>
      <c r="W216" s="156">
        <f t="shared" si="3"/>
        <v>0</v>
      </c>
      <c r="X216" s="178">
        <f>IFERROR(((1-(1-T216)*W216)*1),0)</f>
        <v>1</v>
      </c>
      <c r="Y216" s="63"/>
      <c r="Z216" s="63"/>
      <c r="AA216" s="63"/>
      <c r="AB216" s="63"/>
      <c r="AC216" s="63"/>
      <c r="AD216" s="63"/>
      <c r="AE216" s="63"/>
      <c r="AF216" s="63"/>
      <c r="AG216" s="63"/>
      <c r="AH216" s="63"/>
      <c r="AI216" s="63"/>
      <c r="AJ216" s="63"/>
    </row>
    <row r="217" spans="1:36" ht="15" hidden="1" customHeight="1" x14ac:dyDescent="0.25">
      <c r="A217" s="433">
        <f>A211+1</f>
        <v>36</v>
      </c>
      <c r="B217" s="430"/>
      <c r="C217" s="427"/>
      <c r="D217" s="424"/>
      <c r="E217" s="32" t="s">
        <v>45</v>
      </c>
      <c r="F217" s="167">
        <v>0</v>
      </c>
      <c r="G217" s="167">
        <v>0</v>
      </c>
      <c r="H217" s="169">
        <f>F217+G217</f>
        <v>0</v>
      </c>
      <c r="I217" s="67" t="e">
        <f>H217/$H$222</f>
        <v>#DIV/0!</v>
      </c>
      <c r="J217" s="167">
        <v>0</v>
      </c>
      <c r="K217" s="167">
        <v>0</v>
      </c>
      <c r="L217" s="169">
        <f>J217+K217</f>
        <v>0</v>
      </c>
      <c r="M217" s="67" t="e">
        <f>L217/$L$222</f>
        <v>#DIV/0!</v>
      </c>
      <c r="N217" s="421">
        <v>0</v>
      </c>
      <c r="O217" s="167">
        <v>0</v>
      </c>
      <c r="P217" s="167">
        <v>0</v>
      </c>
      <c r="Q217" s="169">
        <f>O217+P217</f>
        <v>0</v>
      </c>
      <c r="R217" s="67" t="e">
        <f>Q217/$Q$222</f>
        <v>#DIV/0!</v>
      </c>
      <c r="S217" s="419">
        <f>N222-Q222</f>
        <v>0</v>
      </c>
      <c r="T217" s="416">
        <f>IFERROR((S217/N222),0)</f>
        <v>0</v>
      </c>
      <c r="U217" s="167">
        <v>0</v>
      </c>
      <c r="V217" s="167">
        <v>0</v>
      </c>
      <c r="W217" s="154">
        <f t="shared" si="3"/>
        <v>0</v>
      </c>
      <c r="X217" s="299"/>
    </row>
    <row r="218" spans="1:36" ht="15" hidden="1" customHeight="1" x14ac:dyDescent="0.25">
      <c r="A218" s="434"/>
      <c r="B218" s="431"/>
      <c r="C218" s="428"/>
      <c r="D218" s="425"/>
      <c r="E218" s="32" t="s">
        <v>46</v>
      </c>
      <c r="F218" s="167">
        <v>0</v>
      </c>
      <c r="G218" s="167">
        <v>0</v>
      </c>
      <c r="H218" s="169">
        <f>F218+G218</f>
        <v>0</v>
      </c>
      <c r="I218" s="67" t="e">
        <f>H218/$H$222</f>
        <v>#DIV/0!</v>
      </c>
      <c r="J218" s="167">
        <v>0</v>
      </c>
      <c r="K218" s="167">
        <v>0</v>
      </c>
      <c r="L218" s="169">
        <f>J218+K218</f>
        <v>0</v>
      </c>
      <c r="M218" s="67" t="e">
        <f>L218/$L$222</f>
        <v>#DIV/0!</v>
      </c>
      <c r="N218" s="422"/>
      <c r="O218" s="167">
        <v>0</v>
      </c>
      <c r="P218" s="167">
        <v>0</v>
      </c>
      <c r="Q218" s="169">
        <f>O218+P218</f>
        <v>0</v>
      </c>
      <c r="R218" s="67" t="e">
        <f>Q218/$Q$222</f>
        <v>#DIV/0!</v>
      </c>
      <c r="S218" s="303"/>
      <c r="T218" s="417"/>
      <c r="U218" s="167">
        <v>0</v>
      </c>
      <c r="V218" s="167">
        <v>0</v>
      </c>
      <c r="W218" s="154">
        <f t="shared" si="3"/>
        <v>0</v>
      </c>
      <c r="X218" s="300"/>
    </row>
    <row r="219" spans="1:36" ht="15" hidden="1" customHeight="1" x14ac:dyDescent="0.25">
      <c r="A219" s="434"/>
      <c r="B219" s="431"/>
      <c r="C219" s="428"/>
      <c r="D219" s="425"/>
      <c r="E219" s="32" t="s">
        <v>47</v>
      </c>
      <c r="F219" s="167">
        <v>0</v>
      </c>
      <c r="G219" s="167">
        <v>0</v>
      </c>
      <c r="H219" s="169">
        <f>F219+G219</f>
        <v>0</v>
      </c>
      <c r="I219" s="67" t="e">
        <f>H219/$H$222</f>
        <v>#DIV/0!</v>
      </c>
      <c r="J219" s="167">
        <v>0</v>
      </c>
      <c r="K219" s="167">
        <v>0</v>
      </c>
      <c r="L219" s="169">
        <f>J219+K219</f>
        <v>0</v>
      </c>
      <c r="M219" s="67" t="e">
        <f>L219/$L$222</f>
        <v>#DIV/0!</v>
      </c>
      <c r="N219" s="422"/>
      <c r="O219" s="167">
        <v>0</v>
      </c>
      <c r="P219" s="167">
        <v>0</v>
      </c>
      <c r="Q219" s="169">
        <f>O219+P219</f>
        <v>0</v>
      </c>
      <c r="R219" s="67" t="e">
        <f>Q219/$Q$222</f>
        <v>#DIV/0!</v>
      </c>
      <c r="S219" s="303"/>
      <c r="T219" s="417"/>
      <c r="U219" s="167">
        <v>0</v>
      </c>
      <c r="V219" s="167">
        <v>0</v>
      </c>
      <c r="W219" s="154">
        <f t="shared" si="3"/>
        <v>0</v>
      </c>
      <c r="X219" s="300"/>
    </row>
    <row r="220" spans="1:36" ht="15" hidden="1" customHeight="1" x14ac:dyDescent="0.25">
      <c r="A220" s="434"/>
      <c r="B220" s="431"/>
      <c r="C220" s="428"/>
      <c r="D220" s="425"/>
      <c r="E220" s="32" t="s">
        <v>48</v>
      </c>
      <c r="F220" s="167">
        <v>0</v>
      </c>
      <c r="G220" s="167">
        <v>0</v>
      </c>
      <c r="H220" s="169">
        <f>F220+G220</f>
        <v>0</v>
      </c>
      <c r="I220" s="67" t="e">
        <f>H220/$H$222</f>
        <v>#DIV/0!</v>
      </c>
      <c r="J220" s="167">
        <v>0</v>
      </c>
      <c r="K220" s="167">
        <v>0</v>
      </c>
      <c r="L220" s="169">
        <f>J220+K220</f>
        <v>0</v>
      </c>
      <c r="M220" s="67" t="e">
        <f>L220/$L$222</f>
        <v>#DIV/0!</v>
      </c>
      <c r="N220" s="422"/>
      <c r="O220" s="167">
        <v>0</v>
      </c>
      <c r="P220" s="167">
        <v>0</v>
      </c>
      <c r="Q220" s="169">
        <f>O220+P220</f>
        <v>0</v>
      </c>
      <c r="R220" s="67" t="e">
        <f>Q220/$Q$222</f>
        <v>#DIV/0!</v>
      </c>
      <c r="S220" s="303"/>
      <c r="T220" s="417"/>
      <c r="U220" s="167">
        <v>0</v>
      </c>
      <c r="V220" s="167">
        <v>0</v>
      </c>
      <c r="W220" s="154">
        <f t="shared" si="3"/>
        <v>0</v>
      </c>
      <c r="X220" s="300"/>
    </row>
    <row r="221" spans="1:36" ht="15.75" hidden="1" customHeight="1" thickBot="1" x14ac:dyDescent="0.3">
      <c r="A221" s="435"/>
      <c r="B221" s="432"/>
      <c r="C221" s="429"/>
      <c r="D221" s="426"/>
      <c r="E221" s="32" t="s">
        <v>49</v>
      </c>
      <c r="F221" s="167">
        <v>0</v>
      </c>
      <c r="G221" s="167">
        <v>0</v>
      </c>
      <c r="H221" s="169">
        <f>F221+G221</f>
        <v>0</v>
      </c>
      <c r="I221" s="67" t="e">
        <f>H221/$H$222</f>
        <v>#DIV/0!</v>
      </c>
      <c r="J221" s="167">
        <v>0</v>
      </c>
      <c r="K221" s="167">
        <v>0</v>
      </c>
      <c r="L221" s="169">
        <f>J221+K221</f>
        <v>0</v>
      </c>
      <c r="M221" s="67" t="e">
        <f>L221/$L$222</f>
        <v>#DIV/0!</v>
      </c>
      <c r="N221" s="423"/>
      <c r="O221" s="167">
        <v>0</v>
      </c>
      <c r="P221" s="167">
        <v>0</v>
      </c>
      <c r="Q221" s="169">
        <f>O221+P221</f>
        <v>0</v>
      </c>
      <c r="R221" s="67" t="e">
        <f>Q221/$Q$222</f>
        <v>#DIV/0!</v>
      </c>
      <c r="S221" s="420"/>
      <c r="T221" s="418"/>
      <c r="U221" s="167">
        <v>0</v>
      </c>
      <c r="V221" s="167">
        <v>0</v>
      </c>
      <c r="W221" s="154">
        <f t="shared" si="3"/>
        <v>0</v>
      </c>
      <c r="X221" s="301"/>
    </row>
    <row r="222" spans="1:36" s="20" customFormat="1" ht="15.75" hidden="1" customHeight="1" thickBot="1" x14ac:dyDescent="0.3">
      <c r="A222" s="315" t="s">
        <v>51</v>
      </c>
      <c r="B222" s="316"/>
      <c r="C222" s="317"/>
      <c r="D222" s="168"/>
      <c r="E222" s="21"/>
      <c r="F222" s="16">
        <f>SUM(F217:F221)</f>
        <v>0</v>
      </c>
      <c r="G222" s="16">
        <f>SUM(G217:G221)</f>
        <v>0</v>
      </c>
      <c r="H222" s="16">
        <f>SUM(H217:H221)</f>
        <v>0</v>
      </c>
      <c r="I222" s="17">
        <v>1</v>
      </c>
      <c r="J222" s="16">
        <f>SUM(J217:J221)</f>
        <v>0</v>
      </c>
      <c r="K222" s="16">
        <f>SUM(K217:K221)</f>
        <v>0</v>
      </c>
      <c r="L222" s="16">
        <f>SUM(L217:L221)</f>
        <v>0</v>
      </c>
      <c r="M222" s="17">
        <v>1</v>
      </c>
      <c r="N222" s="16">
        <f>N217</f>
        <v>0</v>
      </c>
      <c r="O222" s="16">
        <f>SUM(O217:O221)</f>
        <v>0</v>
      </c>
      <c r="P222" s="16">
        <f>SUM(P217:P221)</f>
        <v>0</v>
      </c>
      <c r="Q222" s="16">
        <f>SUM(Q217:Q221)</f>
        <v>0</v>
      </c>
      <c r="R222" s="17">
        <v>1</v>
      </c>
      <c r="S222" s="16">
        <f>S217</f>
        <v>0</v>
      </c>
      <c r="T222" s="19">
        <f>T217</f>
        <v>0</v>
      </c>
      <c r="U222" s="155">
        <f>SUM(U217:U221)</f>
        <v>0</v>
      </c>
      <c r="V222" s="71">
        <f>SUM(V217:V221)</f>
        <v>0</v>
      </c>
      <c r="W222" s="156">
        <f t="shared" si="3"/>
        <v>0</v>
      </c>
      <c r="X222" s="178">
        <f>IFERROR(((1-(1-T222)*W222)*1),0)</f>
        <v>1</v>
      </c>
      <c r="Y222" s="63"/>
      <c r="Z222" s="63"/>
      <c r="AA222" s="63"/>
      <c r="AB222" s="63"/>
      <c r="AC222" s="63"/>
      <c r="AD222" s="63"/>
      <c r="AE222" s="63"/>
      <c r="AF222" s="63"/>
      <c r="AG222" s="63"/>
      <c r="AH222" s="63"/>
      <c r="AI222" s="63"/>
      <c r="AJ222" s="63"/>
    </row>
    <row r="223" spans="1:36" ht="15" hidden="1" customHeight="1" x14ac:dyDescent="0.25">
      <c r="A223" s="433">
        <f>A217+1</f>
        <v>37</v>
      </c>
      <c r="B223" s="430"/>
      <c r="C223" s="427"/>
      <c r="D223" s="424"/>
      <c r="E223" s="32" t="s">
        <v>45</v>
      </c>
      <c r="F223" s="167">
        <v>0</v>
      </c>
      <c r="G223" s="167">
        <v>0</v>
      </c>
      <c r="H223" s="169">
        <f>F223+G223</f>
        <v>0</v>
      </c>
      <c r="I223" s="67" t="e">
        <f>H223/$H$228</f>
        <v>#DIV/0!</v>
      </c>
      <c r="J223" s="167">
        <v>0</v>
      </c>
      <c r="K223" s="167">
        <v>0</v>
      </c>
      <c r="L223" s="169">
        <f>J223+K223</f>
        <v>0</v>
      </c>
      <c r="M223" s="67" t="e">
        <f>L223/$L$228</f>
        <v>#DIV/0!</v>
      </c>
      <c r="N223" s="421">
        <v>0</v>
      </c>
      <c r="O223" s="167">
        <v>0</v>
      </c>
      <c r="P223" s="167">
        <v>0</v>
      </c>
      <c r="Q223" s="169">
        <f>O223+P223</f>
        <v>0</v>
      </c>
      <c r="R223" s="67" t="e">
        <f>Q223/$Q$228</f>
        <v>#DIV/0!</v>
      </c>
      <c r="S223" s="419">
        <f>N228-Q228</f>
        <v>0</v>
      </c>
      <c r="T223" s="416">
        <f>IFERROR((S223/N228),0)</f>
        <v>0</v>
      </c>
      <c r="U223" s="167">
        <v>0</v>
      </c>
      <c r="V223" s="167">
        <v>0</v>
      </c>
      <c r="W223" s="154">
        <f t="shared" si="3"/>
        <v>0</v>
      </c>
      <c r="X223" s="299"/>
    </row>
    <row r="224" spans="1:36" ht="15" hidden="1" customHeight="1" x14ac:dyDescent="0.25">
      <c r="A224" s="434"/>
      <c r="B224" s="431"/>
      <c r="C224" s="428"/>
      <c r="D224" s="425"/>
      <c r="E224" s="32" t="s">
        <v>46</v>
      </c>
      <c r="F224" s="167">
        <v>0</v>
      </c>
      <c r="G224" s="167">
        <v>0</v>
      </c>
      <c r="H224" s="169">
        <f>F224+G224</f>
        <v>0</v>
      </c>
      <c r="I224" s="67" t="e">
        <f>H224/$H$228</f>
        <v>#DIV/0!</v>
      </c>
      <c r="J224" s="167">
        <v>0</v>
      </c>
      <c r="K224" s="167">
        <v>0</v>
      </c>
      <c r="L224" s="169">
        <f>J224+K224</f>
        <v>0</v>
      </c>
      <c r="M224" s="67" t="e">
        <f>L224/$L$228</f>
        <v>#DIV/0!</v>
      </c>
      <c r="N224" s="422"/>
      <c r="O224" s="167">
        <v>0</v>
      </c>
      <c r="P224" s="167">
        <v>0</v>
      </c>
      <c r="Q224" s="169">
        <f>O224+P224</f>
        <v>0</v>
      </c>
      <c r="R224" s="67" t="e">
        <f>Q224/$Q$228</f>
        <v>#DIV/0!</v>
      </c>
      <c r="S224" s="303"/>
      <c r="T224" s="417"/>
      <c r="U224" s="167">
        <v>0</v>
      </c>
      <c r="V224" s="167">
        <v>0</v>
      </c>
      <c r="W224" s="154">
        <f t="shared" si="3"/>
        <v>0</v>
      </c>
      <c r="X224" s="300"/>
    </row>
    <row r="225" spans="1:36" ht="15" hidden="1" customHeight="1" x14ac:dyDescent="0.25">
      <c r="A225" s="434"/>
      <c r="B225" s="431"/>
      <c r="C225" s="428"/>
      <c r="D225" s="425"/>
      <c r="E225" s="32" t="s">
        <v>47</v>
      </c>
      <c r="F225" s="167">
        <v>0</v>
      </c>
      <c r="G225" s="167">
        <v>0</v>
      </c>
      <c r="H225" s="169">
        <f>F225+G225</f>
        <v>0</v>
      </c>
      <c r="I225" s="67" t="e">
        <f>H225/$H$228</f>
        <v>#DIV/0!</v>
      </c>
      <c r="J225" s="167">
        <v>0</v>
      </c>
      <c r="K225" s="167">
        <v>0</v>
      </c>
      <c r="L225" s="169">
        <f>J225+K225</f>
        <v>0</v>
      </c>
      <c r="M225" s="67" t="e">
        <f>L225/$L$228</f>
        <v>#DIV/0!</v>
      </c>
      <c r="N225" s="422"/>
      <c r="O225" s="167">
        <v>0</v>
      </c>
      <c r="P225" s="167">
        <v>0</v>
      </c>
      <c r="Q225" s="169">
        <f>O225+P225</f>
        <v>0</v>
      </c>
      <c r="R225" s="67" t="e">
        <f>Q225/$Q$228</f>
        <v>#DIV/0!</v>
      </c>
      <c r="S225" s="303"/>
      <c r="T225" s="417"/>
      <c r="U225" s="167">
        <v>0</v>
      </c>
      <c r="V225" s="167">
        <v>0</v>
      </c>
      <c r="W225" s="154">
        <f t="shared" si="3"/>
        <v>0</v>
      </c>
      <c r="X225" s="300"/>
    </row>
    <row r="226" spans="1:36" ht="15" hidden="1" customHeight="1" x14ac:dyDescent="0.25">
      <c r="A226" s="434"/>
      <c r="B226" s="431"/>
      <c r="C226" s="428"/>
      <c r="D226" s="425"/>
      <c r="E226" s="32" t="s">
        <v>48</v>
      </c>
      <c r="F226" s="167">
        <v>0</v>
      </c>
      <c r="G226" s="167">
        <v>0</v>
      </c>
      <c r="H226" s="169">
        <f>F226+G226</f>
        <v>0</v>
      </c>
      <c r="I226" s="67" t="e">
        <f>H226/$H$228</f>
        <v>#DIV/0!</v>
      </c>
      <c r="J226" s="167">
        <v>0</v>
      </c>
      <c r="K226" s="167">
        <v>0</v>
      </c>
      <c r="L226" s="169">
        <f>J226+K226</f>
        <v>0</v>
      </c>
      <c r="M226" s="67" t="e">
        <f>L226/$L$228</f>
        <v>#DIV/0!</v>
      </c>
      <c r="N226" s="422"/>
      <c r="O226" s="167">
        <v>0</v>
      </c>
      <c r="P226" s="167">
        <v>0</v>
      </c>
      <c r="Q226" s="169">
        <f>O226+P226</f>
        <v>0</v>
      </c>
      <c r="R226" s="67" t="e">
        <f>Q226/$Q$228</f>
        <v>#DIV/0!</v>
      </c>
      <c r="S226" s="303"/>
      <c r="T226" s="417"/>
      <c r="U226" s="167">
        <v>0</v>
      </c>
      <c r="V226" s="167">
        <v>0</v>
      </c>
      <c r="W226" s="154">
        <f t="shared" si="3"/>
        <v>0</v>
      </c>
      <c r="X226" s="300"/>
    </row>
    <row r="227" spans="1:36" ht="15.75" hidden="1" customHeight="1" thickBot="1" x14ac:dyDescent="0.3">
      <c r="A227" s="435"/>
      <c r="B227" s="432"/>
      <c r="C227" s="429"/>
      <c r="D227" s="426"/>
      <c r="E227" s="32" t="s">
        <v>49</v>
      </c>
      <c r="F227" s="167">
        <v>0</v>
      </c>
      <c r="G227" s="167">
        <v>0</v>
      </c>
      <c r="H227" s="169">
        <f>F227+G227</f>
        <v>0</v>
      </c>
      <c r="I227" s="67" t="e">
        <f>H227/$H$228</f>
        <v>#DIV/0!</v>
      </c>
      <c r="J227" s="167">
        <v>0</v>
      </c>
      <c r="K227" s="167">
        <v>0</v>
      </c>
      <c r="L227" s="169">
        <f>J227+K227</f>
        <v>0</v>
      </c>
      <c r="M227" s="67" t="e">
        <f>L227/$L$228</f>
        <v>#DIV/0!</v>
      </c>
      <c r="N227" s="423"/>
      <c r="O227" s="167">
        <v>0</v>
      </c>
      <c r="P227" s="167">
        <v>0</v>
      </c>
      <c r="Q227" s="169">
        <f>O227+P227</f>
        <v>0</v>
      </c>
      <c r="R227" s="67" t="e">
        <f>Q227/$Q$228</f>
        <v>#DIV/0!</v>
      </c>
      <c r="S227" s="420"/>
      <c r="T227" s="418"/>
      <c r="U227" s="167">
        <v>0</v>
      </c>
      <c r="V227" s="167">
        <v>0</v>
      </c>
      <c r="W227" s="154">
        <f t="shared" si="3"/>
        <v>0</v>
      </c>
      <c r="X227" s="301"/>
    </row>
    <row r="228" spans="1:36" s="20" customFormat="1" ht="15.75" hidden="1" customHeight="1" thickBot="1" x14ac:dyDescent="0.3">
      <c r="A228" s="315" t="s">
        <v>51</v>
      </c>
      <c r="B228" s="316"/>
      <c r="C228" s="317"/>
      <c r="D228" s="168"/>
      <c r="E228" s="21"/>
      <c r="F228" s="16">
        <f>SUM(F223:F227)</f>
        <v>0</v>
      </c>
      <c r="G228" s="16">
        <f>SUM(G223:G227)</f>
        <v>0</v>
      </c>
      <c r="H228" s="16">
        <f>SUM(H223:H227)</f>
        <v>0</v>
      </c>
      <c r="I228" s="17">
        <v>1</v>
      </c>
      <c r="J228" s="16">
        <f>SUM(J223:J227)</f>
        <v>0</v>
      </c>
      <c r="K228" s="16">
        <f>SUM(K223:K227)</f>
        <v>0</v>
      </c>
      <c r="L228" s="16">
        <f>SUM(L223:L227)</f>
        <v>0</v>
      </c>
      <c r="M228" s="17">
        <v>1</v>
      </c>
      <c r="N228" s="16">
        <f>N223</f>
        <v>0</v>
      </c>
      <c r="O228" s="16">
        <f>SUM(O223:O227)</f>
        <v>0</v>
      </c>
      <c r="P228" s="16">
        <f>SUM(P223:P227)</f>
        <v>0</v>
      </c>
      <c r="Q228" s="16">
        <f>SUM(Q223:Q227)</f>
        <v>0</v>
      </c>
      <c r="R228" s="17">
        <v>1</v>
      </c>
      <c r="S228" s="16">
        <f>S223</f>
        <v>0</v>
      </c>
      <c r="T228" s="19">
        <f>T223</f>
        <v>0</v>
      </c>
      <c r="U228" s="155">
        <f>SUM(U223:U227)</f>
        <v>0</v>
      </c>
      <c r="V228" s="71">
        <f>SUM(V223:V227)</f>
        <v>0</v>
      </c>
      <c r="W228" s="156">
        <f t="shared" si="3"/>
        <v>0</v>
      </c>
      <c r="X228" s="178">
        <f>IFERROR(((1-(1-T228)*W228)*1),0)</f>
        <v>1</v>
      </c>
      <c r="Y228" s="63"/>
      <c r="Z228" s="63"/>
      <c r="AA228" s="63"/>
      <c r="AB228" s="63"/>
      <c r="AC228" s="63"/>
      <c r="AD228" s="63"/>
      <c r="AE228" s="63"/>
      <c r="AF228" s="63"/>
      <c r="AG228" s="63"/>
      <c r="AH228" s="63"/>
      <c r="AI228" s="63"/>
      <c r="AJ228" s="63"/>
    </row>
    <row r="229" spans="1:36" ht="15" hidden="1" customHeight="1" x14ac:dyDescent="0.25">
      <c r="A229" s="433">
        <f>A223+1</f>
        <v>38</v>
      </c>
      <c r="B229" s="430"/>
      <c r="C229" s="427"/>
      <c r="D229" s="424"/>
      <c r="E229" s="32" t="s">
        <v>45</v>
      </c>
      <c r="F229" s="167">
        <v>0</v>
      </c>
      <c r="G229" s="167">
        <v>0</v>
      </c>
      <c r="H229" s="169">
        <f>F229+G229</f>
        <v>0</v>
      </c>
      <c r="I229" s="67" t="e">
        <f>H229/$H$234</f>
        <v>#DIV/0!</v>
      </c>
      <c r="J229" s="167">
        <v>0</v>
      </c>
      <c r="K229" s="167">
        <v>0</v>
      </c>
      <c r="L229" s="169">
        <f>J229+K229</f>
        <v>0</v>
      </c>
      <c r="M229" s="67" t="e">
        <f>L229/$L$234</f>
        <v>#DIV/0!</v>
      </c>
      <c r="N229" s="421">
        <v>0</v>
      </c>
      <c r="O229" s="167">
        <v>0</v>
      </c>
      <c r="P229" s="167">
        <v>0</v>
      </c>
      <c r="Q229" s="169">
        <f>O229+P229</f>
        <v>0</v>
      </c>
      <c r="R229" s="67" t="e">
        <f>Q229/$Q$234</f>
        <v>#DIV/0!</v>
      </c>
      <c r="S229" s="419">
        <f>N234-Q234</f>
        <v>0</v>
      </c>
      <c r="T229" s="416">
        <f>IFERROR((S229/N234),0)</f>
        <v>0</v>
      </c>
      <c r="U229" s="167">
        <v>0</v>
      </c>
      <c r="V229" s="167">
        <v>0</v>
      </c>
      <c r="W229" s="154">
        <f t="shared" si="3"/>
        <v>0</v>
      </c>
      <c r="X229" s="299"/>
    </row>
    <row r="230" spans="1:36" ht="15" hidden="1" customHeight="1" x14ac:dyDescent="0.25">
      <c r="A230" s="434"/>
      <c r="B230" s="431"/>
      <c r="C230" s="428"/>
      <c r="D230" s="425"/>
      <c r="E230" s="32" t="s">
        <v>46</v>
      </c>
      <c r="F230" s="167">
        <v>0</v>
      </c>
      <c r="G230" s="167">
        <v>0</v>
      </c>
      <c r="H230" s="169">
        <f>F230+G230</f>
        <v>0</v>
      </c>
      <c r="I230" s="67" t="e">
        <f>H230/$H$234</f>
        <v>#DIV/0!</v>
      </c>
      <c r="J230" s="167">
        <v>0</v>
      </c>
      <c r="K230" s="167">
        <v>0</v>
      </c>
      <c r="L230" s="169">
        <f>J230+K230</f>
        <v>0</v>
      </c>
      <c r="M230" s="67" t="e">
        <f>L230/$L$234</f>
        <v>#DIV/0!</v>
      </c>
      <c r="N230" s="422"/>
      <c r="O230" s="167">
        <v>0</v>
      </c>
      <c r="P230" s="167">
        <v>0</v>
      </c>
      <c r="Q230" s="169">
        <f>O230+P230</f>
        <v>0</v>
      </c>
      <c r="R230" s="67" t="e">
        <f>Q230/$Q$234</f>
        <v>#DIV/0!</v>
      </c>
      <c r="S230" s="303"/>
      <c r="T230" s="417"/>
      <c r="U230" s="167">
        <v>0</v>
      </c>
      <c r="V230" s="167">
        <v>0</v>
      </c>
      <c r="W230" s="154">
        <f t="shared" si="3"/>
        <v>0</v>
      </c>
      <c r="X230" s="300"/>
    </row>
    <row r="231" spans="1:36" ht="15" hidden="1" customHeight="1" x14ac:dyDescent="0.25">
      <c r="A231" s="434"/>
      <c r="B231" s="431"/>
      <c r="C231" s="428"/>
      <c r="D231" s="425"/>
      <c r="E231" s="32" t="s">
        <v>47</v>
      </c>
      <c r="F231" s="167">
        <v>0</v>
      </c>
      <c r="G231" s="167">
        <v>0</v>
      </c>
      <c r="H231" s="169">
        <f>F231+G231</f>
        <v>0</v>
      </c>
      <c r="I231" s="67" t="e">
        <f>H231/$H$234</f>
        <v>#DIV/0!</v>
      </c>
      <c r="J231" s="167">
        <v>0</v>
      </c>
      <c r="K231" s="167">
        <v>0</v>
      </c>
      <c r="L231" s="169">
        <f>J231+K231</f>
        <v>0</v>
      </c>
      <c r="M231" s="67" t="e">
        <f>L231/$L$234</f>
        <v>#DIV/0!</v>
      </c>
      <c r="N231" s="422"/>
      <c r="O231" s="167">
        <v>0</v>
      </c>
      <c r="P231" s="167">
        <v>0</v>
      </c>
      <c r="Q231" s="169">
        <f>O231+P231</f>
        <v>0</v>
      </c>
      <c r="R231" s="67" t="e">
        <f>Q231/$Q$234</f>
        <v>#DIV/0!</v>
      </c>
      <c r="S231" s="303"/>
      <c r="T231" s="417"/>
      <c r="U231" s="167">
        <v>0</v>
      </c>
      <c r="V231" s="167">
        <v>0</v>
      </c>
      <c r="W231" s="154">
        <f t="shared" si="3"/>
        <v>0</v>
      </c>
      <c r="X231" s="300"/>
    </row>
    <row r="232" spans="1:36" ht="15" hidden="1" customHeight="1" x14ac:dyDescent="0.25">
      <c r="A232" s="434"/>
      <c r="B232" s="431"/>
      <c r="C232" s="428"/>
      <c r="D232" s="425"/>
      <c r="E232" s="32" t="s">
        <v>48</v>
      </c>
      <c r="F232" s="167">
        <v>0</v>
      </c>
      <c r="G232" s="167">
        <v>0</v>
      </c>
      <c r="H232" s="169">
        <f>F232+G232</f>
        <v>0</v>
      </c>
      <c r="I232" s="67" t="e">
        <f>H232/$H$234</f>
        <v>#DIV/0!</v>
      </c>
      <c r="J232" s="167">
        <v>0</v>
      </c>
      <c r="K232" s="167">
        <v>0</v>
      </c>
      <c r="L232" s="169">
        <f>J232+K232</f>
        <v>0</v>
      </c>
      <c r="M232" s="67" t="e">
        <f>L232/$L$234</f>
        <v>#DIV/0!</v>
      </c>
      <c r="N232" s="422"/>
      <c r="O232" s="167">
        <v>0</v>
      </c>
      <c r="P232" s="167">
        <v>0</v>
      </c>
      <c r="Q232" s="169">
        <f>O232+P232</f>
        <v>0</v>
      </c>
      <c r="R232" s="67" t="e">
        <f>Q232/$Q$234</f>
        <v>#DIV/0!</v>
      </c>
      <c r="S232" s="303"/>
      <c r="T232" s="417"/>
      <c r="U232" s="167">
        <v>0</v>
      </c>
      <c r="V232" s="167">
        <v>0</v>
      </c>
      <c r="W232" s="154">
        <f t="shared" si="3"/>
        <v>0</v>
      </c>
      <c r="X232" s="300"/>
    </row>
    <row r="233" spans="1:36" ht="15.75" hidden="1" customHeight="1" thickBot="1" x14ac:dyDescent="0.3">
      <c r="A233" s="435"/>
      <c r="B233" s="432"/>
      <c r="C233" s="429"/>
      <c r="D233" s="426"/>
      <c r="E233" s="32" t="s">
        <v>49</v>
      </c>
      <c r="F233" s="167">
        <v>0</v>
      </c>
      <c r="G233" s="167">
        <v>0</v>
      </c>
      <c r="H233" s="169">
        <f>F233+G233</f>
        <v>0</v>
      </c>
      <c r="I233" s="67" t="e">
        <f>H233/$H$234</f>
        <v>#DIV/0!</v>
      </c>
      <c r="J233" s="167">
        <v>0</v>
      </c>
      <c r="K233" s="167">
        <v>0</v>
      </c>
      <c r="L233" s="169">
        <f>J233+K233</f>
        <v>0</v>
      </c>
      <c r="M233" s="67" t="e">
        <f>L233/$L$234</f>
        <v>#DIV/0!</v>
      </c>
      <c r="N233" s="423"/>
      <c r="O233" s="167">
        <v>0</v>
      </c>
      <c r="P233" s="167">
        <v>0</v>
      </c>
      <c r="Q233" s="169">
        <f>O233+P233</f>
        <v>0</v>
      </c>
      <c r="R233" s="67" t="e">
        <f>Q233/$Q$234</f>
        <v>#DIV/0!</v>
      </c>
      <c r="S233" s="420"/>
      <c r="T233" s="418"/>
      <c r="U233" s="167">
        <v>0</v>
      </c>
      <c r="V233" s="167">
        <v>0</v>
      </c>
      <c r="W233" s="154">
        <f t="shared" si="3"/>
        <v>0</v>
      </c>
      <c r="X233" s="301"/>
    </row>
    <row r="234" spans="1:36" s="20" customFormat="1" ht="15.75" hidden="1" customHeight="1" thickBot="1" x14ac:dyDescent="0.3">
      <c r="A234" s="315" t="s">
        <v>51</v>
      </c>
      <c r="B234" s="316"/>
      <c r="C234" s="317"/>
      <c r="D234" s="168"/>
      <c r="E234" s="21"/>
      <c r="F234" s="16">
        <f>SUM(F229:F233)</f>
        <v>0</v>
      </c>
      <c r="G234" s="16">
        <f>SUM(G229:G233)</f>
        <v>0</v>
      </c>
      <c r="H234" s="16">
        <f>SUM(H229:H233)</f>
        <v>0</v>
      </c>
      <c r="I234" s="17">
        <v>1</v>
      </c>
      <c r="J234" s="16">
        <f>SUM(J229:J233)</f>
        <v>0</v>
      </c>
      <c r="K234" s="16">
        <f>SUM(K229:K233)</f>
        <v>0</v>
      </c>
      <c r="L234" s="16">
        <f>SUM(L229:L233)</f>
        <v>0</v>
      </c>
      <c r="M234" s="17">
        <v>1</v>
      </c>
      <c r="N234" s="16">
        <f>N229</f>
        <v>0</v>
      </c>
      <c r="O234" s="16">
        <f>SUM(O229:O233)</f>
        <v>0</v>
      </c>
      <c r="P234" s="16">
        <f>SUM(P229:P233)</f>
        <v>0</v>
      </c>
      <c r="Q234" s="16">
        <f>SUM(Q229:Q233)</f>
        <v>0</v>
      </c>
      <c r="R234" s="17">
        <v>1</v>
      </c>
      <c r="S234" s="16">
        <f>S229</f>
        <v>0</v>
      </c>
      <c r="T234" s="19">
        <f>T229</f>
        <v>0</v>
      </c>
      <c r="U234" s="155">
        <f>SUM(U229:U233)</f>
        <v>0</v>
      </c>
      <c r="V234" s="71">
        <f>SUM(V229:V233)</f>
        <v>0</v>
      </c>
      <c r="W234" s="156">
        <f t="shared" si="3"/>
        <v>0</v>
      </c>
      <c r="X234" s="178">
        <f>IFERROR(((1-(1-T234)*W234)*1),0)</f>
        <v>1</v>
      </c>
      <c r="Y234" s="63"/>
      <c r="Z234" s="63"/>
      <c r="AA234" s="63"/>
      <c r="AB234" s="63"/>
      <c r="AC234" s="63"/>
      <c r="AD234" s="63"/>
      <c r="AE234" s="63"/>
      <c r="AF234" s="63"/>
      <c r="AG234" s="63"/>
      <c r="AH234" s="63"/>
      <c r="AI234" s="63"/>
      <c r="AJ234" s="63"/>
    </row>
    <row r="235" spans="1:36" ht="15" hidden="1" customHeight="1" x14ac:dyDescent="0.25">
      <c r="A235" s="433">
        <f>A229+1</f>
        <v>39</v>
      </c>
      <c r="B235" s="430"/>
      <c r="C235" s="427"/>
      <c r="D235" s="424"/>
      <c r="E235" s="32" t="s">
        <v>45</v>
      </c>
      <c r="F235" s="167">
        <v>0</v>
      </c>
      <c r="G235" s="167">
        <v>0</v>
      </c>
      <c r="H235" s="169">
        <f>F235+G235</f>
        <v>0</v>
      </c>
      <c r="I235" s="67" t="e">
        <f>H235/$H$240</f>
        <v>#DIV/0!</v>
      </c>
      <c r="J235" s="167">
        <v>0</v>
      </c>
      <c r="K235" s="167">
        <v>0</v>
      </c>
      <c r="L235" s="169">
        <f>J235+K235</f>
        <v>0</v>
      </c>
      <c r="M235" s="67" t="e">
        <f>L235/$L$240</f>
        <v>#DIV/0!</v>
      </c>
      <c r="N235" s="421">
        <v>0</v>
      </c>
      <c r="O235" s="167">
        <v>0</v>
      </c>
      <c r="P235" s="167">
        <v>0</v>
      </c>
      <c r="Q235" s="169">
        <f>O235+P235</f>
        <v>0</v>
      </c>
      <c r="R235" s="67" t="e">
        <f>Q235/$Q$240</f>
        <v>#DIV/0!</v>
      </c>
      <c r="S235" s="419">
        <f>N240-Q240</f>
        <v>0</v>
      </c>
      <c r="T235" s="416">
        <f>IFERROR((S235/N240),0)</f>
        <v>0</v>
      </c>
      <c r="U235" s="167">
        <v>0</v>
      </c>
      <c r="V235" s="167">
        <v>0</v>
      </c>
      <c r="W235" s="154">
        <f t="shared" si="3"/>
        <v>0</v>
      </c>
      <c r="X235" s="299"/>
    </row>
    <row r="236" spans="1:36" ht="15" hidden="1" customHeight="1" x14ac:dyDescent="0.25">
      <c r="A236" s="434"/>
      <c r="B236" s="431"/>
      <c r="C236" s="428"/>
      <c r="D236" s="425"/>
      <c r="E236" s="32" t="s">
        <v>46</v>
      </c>
      <c r="F236" s="167">
        <v>0</v>
      </c>
      <c r="G236" s="167">
        <v>0</v>
      </c>
      <c r="H236" s="169">
        <f>F236+G236</f>
        <v>0</v>
      </c>
      <c r="I236" s="67" t="e">
        <f>H236/$H$240</f>
        <v>#DIV/0!</v>
      </c>
      <c r="J236" s="167">
        <v>0</v>
      </c>
      <c r="K236" s="167">
        <v>0</v>
      </c>
      <c r="L236" s="169">
        <f>J236+K236</f>
        <v>0</v>
      </c>
      <c r="M236" s="67" t="e">
        <f>L236/$L$240</f>
        <v>#DIV/0!</v>
      </c>
      <c r="N236" s="422"/>
      <c r="O236" s="167">
        <v>0</v>
      </c>
      <c r="P236" s="167">
        <v>0</v>
      </c>
      <c r="Q236" s="169">
        <f>O236+P236</f>
        <v>0</v>
      </c>
      <c r="R236" s="67" t="e">
        <f>Q236/$Q$240</f>
        <v>#DIV/0!</v>
      </c>
      <c r="S236" s="303"/>
      <c r="T236" s="417"/>
      <c r="U236" s="167">
        <v>0</v>
      </c>
      <c r="V236" s="167">
        <v>0</v>
      </c>
      <c r="W236" s="154">
        <f t="shared" si="3"/>
        <v>0</v>
      </c>
      <c r="X236" s="300"/>
    </row>
    <row r="237" spans="1:36" ht="15" hidden="1" customHeight="1" x14ac:dyDescent="0.25">
      <c r="A237" s="434"/>
      <c r="B237" s="431"/>
      <c r="C237" s="428"/>
      <c r="D237" s="425"/>
      <c r="E237" s="32" t="s">
        <v>47</v>
      </c>
      <c r="F237" s="167">
        <v>0</v>
      </c>
      <c r="G237" s="167">
        <v>0</v>
      </c>
      <c r="H237" s="169">
        <f>F237+G237</f>
        <v>0</v>
      </c>
      <c r="I237" s="67" t="e">
        <f>H237/$H$240</f>
        <v>#DIV/0!</v>
      </c>
      <c r="J237" s="167">
        <v>0</v>
      </c>
      <c r="K237" s="167">
        <v>0</v>
      </c>
      <c r="L237" s="169">
        <f>J237+K237</f>
        <v>0</v>
      </c>
      <c r="M237" s="67" t="e">
        <f>L237/$L$240</f>
        <v>#DIV/0!</v>
      </c>
      <c r="N237" s="422"/>
      <c r="O237" s="167">
        <v>0</v>
      </c>
      <c r="P237" s="167">
        <v>0</v>
      </c>
      <c r="Q237" s="169">
        <f>O237+P237</f>
        <v>0</v>
      </c>
      <c r="R237" s="67" t="e">
        <f>Q237/$Q$240</f>
        <v>#DIV/0!</v>
      </c>
      <c r="S237" s="303"/>
      <c r="T237" s="417"/>
      <c r="U237" s="167">
        <v>0</v>
      </c>
      <c r="V237" s="167">
        <v>0</v>
      </c>
      <c r="W237" s="154">
        <f t="shared" si="3"/>
        <v>0</v>
      </c>
      <c r="X237" s="300"/>
    </row>
    <row r="238" spans="1:36" ht="15" hidden="1" customHeight="1" x14ac:dyDescent="0.25">
      <c r="A238" s="434"/>
      <c r="B238" s="431"/>
      <c r="C238" s="428"/>
      <c r="D238" s="425"/>
      <c r="E238" s="32" t="s">
        <v>48</v>
      </c>
      <c r="F238" s="167">
        <v>0</v>
      </c>
      <c r="G238" s="167">
        <v>0</v>
      </c>
      <c r="H238" s="169">
        <f>F238+G238</f>
        <v>0</v>
      </c>
      <c r="I238" s="67" t="e">
        <f>H238/$H$240</f>
        <v>#DIV/0!</v>
      </c>
      <c r="J238" s="167">
        <v>0</v>
      </c>
      <c r="K238" s="167">
        <v>0</v>
      </c>
      <c r="L238" s="169">
        <f>J238+K238</f>
        <v>0</v>
      </c>
      <c r="M238" s="67" t="e">
        <f>L238/$L$240</f>
        <v>#DIV/0!</v>
      </c>
      <c r="N238" s="422"/>
      <c r="O238" s="167">
        <v>0</v>
      </c>
      <c r="P238" s="167">
        <v>0</v>
      </c>
      <c r="Q238" s="169">
        <f>O238+P238</f>
        <v>0</v>
      </c>
      <c r="R238" s="67" t="e">
        <f>Q238/$Q$240</f>
        <v>#DIV/0!</v>
      </c>
      <c r="S238" s="303"/>
      <c r="T238" s="417"/>
      <c r="U238" s="167">
        <v>0</v>
      </c>
      <c r="V238" s="167">
        <v>0</v>
      </c>
      <c r="W238" s="154">
        <f t="shared" si="3"/>
        <v>0</v>
      </c>
      <c r="X238" s="300"/>
    </row>
    <row r="239" spans="1:36" ht="15.75" hidden="1" customHeight="1" thickBot="1" x14ac:dyDescent="0.3">
      <c r="A239" s="435"/>
      <c r="B239" s="432"/>
      <c r="C239" s="429"/>
      <c r="D239" s="426"/>
      <c r="E239" s="32" t="s">
        <v>49</v>
      </c>
      <c r="F239" s="167">
        <v>0</v>
      </c>
      <c r="G239" s="167">
        <v>0</v>
      </c>
      <c r="H239" s="169">
        <f>F239+G239</f>
        <v>0</v>
      </c>
      <c r="I239" s="67" t="e">
        <f>H239/$H$240</f>
        <v>#DIV/0!</v>
      </c>
      <c r="J239" s="167">
        <v>0</v>
      </c>
      <c r="K239" s="167">
        <v>0</v>
      </c>
      <c r="L239" s="169">
        <f>J239+K239</f>
        <v>0</v>
      </c>
      <c r="M239" s="67" t="e">
        <f>L239/$L$240</f>
        <v>#DIV/0!</v>
      </c>
      <c r="N239" s="423"/>
      <c r="O239" s="167">
        <v>0</v>
      </c>
      <c r="P239" s="167">
        <v>0</v>
      </c>
      <c r="Q239" s="169">
        <f>O239+P239</f>
        <v>0</v>
      </c>
      <c r="R239" s="67" t="e">
        <f>Q239/$Q$240</f>
        <v>#DIV/0!</v>
      </c>
      <c r="S239" s="420"/>
      <c r="T239" s="418"/>
      <c r="U239" s="167">
        <v>0</v>
      </c>
      <c r="V239" s="167">
        <v>0</v>
      </c>
      <c r="W239" s="154">
        <f t="shared" si="3"/>
        <v>0</v>
      </c>
      <c r="X239" s="301"/>
    </row>
    <row r="240" spans="1:36" s="20" customFormat="1" ht="15.75" hidden="1" customHeight="1" thickBot="1" x14ac:dyDescent="0.3">
      <c r="A240" s="315" t="s">
        <v>51</v>
      </c>
      <c r="B240" s="316"/>
      <c r="C240" s="317"/>
      <c r="D240" s="168"/>
      <c r="E240" s="21"/>
      <c r="F240" s="16">
        <f>SUM(F235:F239)</f>
        <v>0</v>
      </c>
      <c r="G240" s="16">
        <f>SUM(G235:G239)</f>
        <v>0</v>
      </c>
      <c r="H240" s="16">
        <f>SUM(H235:H239)</f>
        <v>0</v>
      </c>
      <c r="I240" s="17">
        <v>1</v>
      </c>
      <c r="J240" s="16">
        <f>SUM(J235:J239)</f>
        <v>0</v>
      </c>
      <c r="K240" s="16">
        <f>SUM(K235:K239)</f>
        <v>0</v>
      </c>
      <c r="L240" s="16">
        <f>SUM(L235:L239)</f>
        <v>0</v>
      </c>
      <c r="M240" s="17">
        <v>1</v>
      </c>
      <c r="N240" s="16">
        <f>N235</f>
        <v>0</v>
      </c>
      <c r="O240" s="16">
        <f>SUM(O235:O239)</f>
        <v>0</v>
      </c>
      <c r="P240" s="16">
        <f>SUM(P235:P239)</f>
        <v>0</v>
      </c>
      <c r="Q240" s="16">
        <f>SUM(Q235:Q239)</f>
        <v>0</v>
      </c>
      <c r="R240" s="17">
        <v>1</v>
      </c>
      <c r="S240" s="16">
        <f>S235</f>
        <v>0</v>
      </c>
      <c r="T240" s="19">
        <f>T235</f>
        <v>0</v>
      </c>
      <c r="U240" s="155">
        <f>SUM(U235:U239)</f>
        <v>0</v>
      </c>
      <c r="V240" s="71">
        <f>SUM(V235:V239)</f>
        <v>0</v>
      </c>
      <c r="W240" s="156">
        <f t="shared" si="3"/>
        <v>0</v>
      </c>
      <c r="X240" s="178">
        <f>IFERROR(((1-(1-T240)*W240)*1),0)</f>
        <v>1</v>
      </c>
      <c r="Y240" s="63"/>
      <c r="Z240" s="63"/>
      <c r="AA240" s="63"/>
      <c r="AB240" s="63"/>
      <c r="AC240" s="63"/>
      <c r="AD240" s="63"/>
      <c r="AE240" s="63"/>
      <c r="AF240" s="63"/>
      <c r="AG240" s="63"/>
      <c r="AH240" s="63"/>
      <c r="AI240" s="63"/>
      <c r="AJ240" s="63"/>
    </row>
    <row r="241" spans="1:36" ht="15" hidden="1" customHeight="1" x14ac:dyDescent="0.25">
      <c r="A241" s="433">
        <f>A235+1</f>
        <v>40</v>
      </c>
      <c r="B241" s="430"/>
      <c r="C241" s="427"/>
      <c r="D241" s="424"/>
      <c r="E241" s="32" t="s">
        <v>45</v>
      </c>
      <c r="F241" s="167">
        <v>0</v>
      </c>
      <c r="G241" s="167">
        <v>0</v>
      </c>
      <c r="H241" s="169">
        <f>F241+G241</f>
        <v>0</v>
      </c>
      <c r="I241" s="67" t="e">
        <f>H241/$H$246</f>
        <v>#DIV/0!</v>
      </c>
      <c r="J241" s="167">
        <v>0</v>
      </c>
      <c r="K241" s="167">
        <v>0</v>
      </c>
      <c r="L241" s="169">
        <f>J241+K241</f>
        <v>0</v>
      </c>
      <c r="M241" s="67" t="e">
        <f>L241/$L$246</f>
        <v>#DIV/0!</v>
      </c>
      <c r="N241" s="421">
        <v>0</v>
      </c>
      <c r="O241" s="167">
        <v>0</v>
      </c>
      <c r="P241" s="167">
        <v>0</v>
      </c>
      <c r="Q241" s="169">
        <f>O241+P241</f>
        <v>0</v>
      </c>
      <c r="R241" s="67" t="e">
        <f>Q241/$Q$346</f>
        <v>#DIV/0!</v>
      </c>
      <c r="S241" s="419">
        <f>N246-Q246</f>
        <v>0</v>
      </c>
      <c r="T241" s="416">
        <f>IFERROR((S241/N246),0)</f>
        <v>0</v>
      </c>
      <c r="U241" s="167">
        <v>0</v>
      </c>
      <c r="V241" s="167">
        <v>0</v>
      </c>
      <c r="W241" s="154">
        <f t="shared" si="3"/>
        <v>0</v>
      </c>
      <c r="X241" s="299"/>
    </row>
    <row r="242" spans="1:36" ht="15" hidden="1" customHeight="1" x14ac:dyDescent="0.25">
      <c r="A242" s="434"/>
      <c r="B242" s="431"/>
      <c r="C242" s="428"/>
      <c r="D242" s="425"/>
      <c r="E242" s="32" t="s">
        <v>46</v>
      </c>
      <c r="F242" s="167">
        <v>0</v>
      </c>
      <c r="G242" s="167">
        <v>0</v>
      </c>
      <c r="H242" s="169">
        <f>F242+G242</f>
        <v>0</v>
      </c>
      <c r="I242" s="67" t="e">
        <f>H242/$H$246</f>
        <v>#DIV/0!</v>
      </c>
      <c r="J242" s="167">
        <v>0</v>
      </c>
      <c r="K242" s="167">
        <v>0</v>
      </c>
      <c r="L242" s="169">
        <f>J242+K242</f>
        <v>0</v>
      </c>
      <c r="M242" s="67" t="e">
        <f>L242/$L$246</f>
        <v>#DIV/0!</v>
      </c>
      <c r="N242" s="422"/>
      <c r="O242" s="167">
        <v>0</v>
      </c>
      <c r="P242" s="167">
        <v>0</v>
      </c>
      <c r="Q242" s="169">
        <f>O242+P242</f>
        <v>0</v>
      </c>
      <c r="R242" s="67" t="e">
        <f>Q242/$Q$346</f>
        <v>#DIV/0!</v>
      </c>
      <c r="S242" s="303"/>
      <c r="T242" s="417"/>
      <c r="U242" s="167">
        <v>0</v>
      </c>
      <c r="V242" s="167">
        <v>0</v>
      </c>
      <c r="W242" s="154">
        <f t="shared" si="3"/>
        <v>0</v>
      </c>
      <c r="X242" s="300"/>
    </row>
    <row r="243" spans="1:36" ht="15" hidden="1" customHeight="1" x14ac:dyDescent="0.25">
      <c r="A243" s="434"/>
      <c r="B243" s="431"/>
      <c r="C243" s="428"/>
      <c r="D243" s="425"/>
      <c r="E243" s="32" t="s">
        <v>47</v>
      </c>
      <c r="F243" s="167">
        <v>0</v>
      </c>
      <c r="G243" s="167">
        <v>0</v>
      </c>
      <c r="H243" s="169">
        <f>F243+G243</f>
        <v>0</v>
      </c>
      <c r="I243" s="67" t="e">
        <f>H243/$H$246</f>
        <v>#DIV/0!</v>
      </c>
      <c r="J243" s="167">
        <v>0</v>
      </c>
      <c r="K243" s="167">
        <v>0</v>
      </c>
      <c r="L243" s="169">
        <f>J243+K243</f>
        <v>0</v>
      </c>
      <c r="M243" s="67" t="e">
        <f>L243/$L$246</f>
        <v>#DIV/0!</v>
      </c>
      <c r="N243" s="422"/>
      <c r="O243" s="167">
        <v>0</v>
      </c>
      <c r="P243" s="167">
        <v>0</v>
      </c>
      <c r="Q243" s="169">
        <f>O243+P243</f>
        <v>0</v>
      </c>
      <c r="R243" s="67" t="e">
        <f>Q243/$Q$346</f>
        <v>#DIV/0!</v>
      </c>
      <c r="S243" s="303"/>
      <c r="T243" s="417"/>
      <c r="U243" s="167">
        <v>0</v>
      </c>
      <c r="V243" s="167">
        <v>0</v>
      </c>
      <c r="W243" s="154">
        <f t="shared" si="3"/>
        <v>0</v>
      </c>
      <c r="X243" s="300"/>
    </row>
    <row r="244" spans="1:36" ht="15" hidden="1" customHeight="1" x14ac:dyDescent="0.25">
      <c r="A244" s="434"/>
      <c r="B244" s="431"/>
      <c r="C244" s="428"/>
      <c r="D244" s="425"/>
      <c r="E244" s="32" t="s">
        <v>48</v>
      </c>
      <c r="F244" s="167">
        <v>0</v>
      </c>
      <c r="G244" s="167">
        <v>0</v>
      </c>
      <c r="H244" s="169">
        <f>F244+G244</f>
        <v>0</v>
      </c>
      <c r="I244" s="67" t="e">
        <f>H244/$H$246</f>
        <v>#DIV/0!</v>
      </c>
      <c r="J244" s="167">
        <v>0</v>
      </c>
      <c r="K244" s="167">
        <v>0</v>
      </c>
      <c r="L244" s="169">
        <f>J244+K244</f>
        <v>0</v>
      </c>
      <c r="M244" s="67" t="e">
        <f>L244/$L$246</f>
        <v>#DIV/0!</v>
      </c>
      <c r="N244" s="422"/>
      <c r="O244" s="167">
        <v>0</v>
      </c>
      <c r="P244" s="167">
        <v>0</v>
      </c>
      <c r="Q244" s="169">
        <f>O244+P244</f>
        <v>0</v>
      </c>
      <c r="R244" s="67" t="e">
        <f>Q244/$Q$346</f>
        <v>#DIV/0!</v>
      </c>
      <c r="S244" s="303"/>
      <c r="T244" s="417"/>
      <c r="U244" s="167">
        <v>0</v>
      </c>
      <c r="V244" s="167">
        <v>0</v>
      </c>
      <c r="W244" s="154">
        <f t="shared" si="3"/>
        <v>0</v>
      </c>
      <c r="X244" s="300"/>
    </row>
    <row r="245" spans="1:36" ht="15.75" hidden="1" customHeight="1" thickBot="1" x14ac:dyDescent="0.3">
      <c r="A245" s="435"/>
      <c r="B245" s="432"/>
      <c r="C245" s="429"/>
      <c r="D245" s="426"/>
      <c r="E245" s="32" t="s">
        <v>49</v>
      </c>
      <c r="F245" s="167">
        <v>0</v>
      </c>
      <c r="G245" s="167">
        <v>0</v>
      </c>
      <c r="H245" s="169">
        <f>F245+G245</f>
        <v>0</v>
      </c>
      <c r="I245" s="67" t="e">
        <f>H245/$H$246</f>
        <v>#DIV/0!</v>
      </c>
      <c r="J245" s="167">
        <v>0</v>
      </c>
      <c r="K245" s="167">
        <v>0</v>
      </c>
      <c r="L245" s="169">
        <f>J245+K245</f>
        <v>0</v>
      </c>
      <c r="M245" s="67" t="e">
        <f>L245/$L$246</f>
        <v>#DIV/0!</v>
      </c>
      <c r="N245" s="423"/>
      <c r="O245" s="167">
        <v>0</v>
      </c>
      <c r="P245" s="167">
        <v>0</v>
      </c>
      <c r="Q245" s="169">
        <f>O245+P245</f>
        <v>0</v>
      </c>
      <c r="R245" s="67" t="e">
        <f>Q245/$Q$346</f>
        <v>#DIV/0!</v>
      </c>
      <c r="S245" s="420"/>
      <c r="T245" s="418"/>
      <c r="U245" s="167">
        <v>0</v>
      </c>
      <c r="V245" s="167">
        <v>0</v>
      </c>
      <c r="W245" s="154">
        <f t="shared" si="3"/>
        <v>0</v>
      </c>
      <c r="X245" s="301"/>
    </row>
    <row r="246" spans="1:36" s="20" customFormat="1" ht="15.75" hidden="1" customHeight="1" thickBot="1" x14ac:dyDescent="0.3">
      <c r="A246" s="315" t="s">
        <v>51</v>
      </c>
      <c r="B246" s="316"/>
      <c r="C246" s="317"/>
      <c r="D246" s="168"/>
      <c r="E246" s="21"/>
      <c r="F246" s="16">
        <f>SUM(F241:F245)</f>
        <v>0</v>
      </c>
      <c r="G246" s="16">
        <f>SUM(G241:G245)</f>
        <v>0</v>
      </c>
      <c r="H246" s="16">
        <f>SUM(H241:H245)</f>
        <v>0</v>
      </c>
      <c r="I246" s="17">
        <v>1</v>
      </c>
      <c r="J246" s="16">
        <f>SUM(J241:J245)</f>
        <v>0</v>
      </c>
      <c r="K246" s="16">
        <f>SUM(K241:K245)</f>
        <v>0</v>
      </c>
      <c r="L246" s="16">
        <f>SUM(L241:L245)</f>
        <v>0</v>
      </c>
      <c r="M246" s="17">
        <v>1</v>
      </c>
      <c r="N246" s="16">
        <f>N241</f>
        <v>0</v>
      </c>
      <c r="O246" s="16">
        <f>SUM(O241:O245)</f>
        <v>0</v>
      </c>
      <c r="P246" s="16">
        <f>SUM(P241:P245)</f>
        <v>0</v>
      </c>
      <c r="Q246" s="16">
        <f>SUM(Q241:Q245)</f>
        <v>0</v>
      </c>
      <c r="R246" s="17">
        <v>1</v>
      </c>
      <c r="S246" s="16">
        <f>S241</f>
        <v>0</v>
      </c>
      <c r="T246" s="19">
        <f>T241</f>
        <v>0</v>
      </c>
      <c r="U246" s="155">
        <f>SUM(U241:U245)</f>
        <v>0</v>
      </c>
      <c r="V246" s="71">
        <f>SUM(V241:V245)</f>
        <v>0</v>
      </c>
      <c r="W246" s="156">
        <f t="shared" si="3"/>
        <v>0</v>
      </c>
      <c r="X246" s="178">
        <f>IFERROR(((1-(1-T246)*W246)*1),0)</f>
        <v>1</v>
      </c>
      <c r="Y246" s="63"/>
      <c r="Z246" s="63"/>
      <c r="AA246" s="63"/>
      <c r="AB246" s="63"/>
      <c r="AC246" s="63"/>
      <c r="AD246" s="63"/>
      <c r="AE246" s="63"/>
      <c r="AF246" s="63"/>
      <c r="AG246" s="63"/>
      <c r="AH246" s="63"/>
      <c r="AI246" s="63"/>
      <c r="AJ246" s="63"/>
    </row>
    <row r="247" spans="1:36" ht="15" hidden="1" customHeight="1" x14ac:dyDescent="0.25">
      <c r="A247" s="433">
        <f>A241+1</f>
        <v>41</v>
      </c>
      <c r="B247" s="430"/>
      <c r="C247" s="427"/>
      <c r="D247" s="424"/>
      <c r="E247" s="32" t="s">
        <v>45</v>
      </c>
      <c r="F247" s="167">
        <v>0</v>
      </c>
      <c r="G247" s="167">
        <v>0</v>
      </c>
      <c r="H247" s="169">
        <f>F247+G247</f>
        <v>0</v>
      </c>
      <c r="I247" s="67" t="e">
        <f>H247/$H$252</f>
        <v>#DIV/0!</v>
      </c>
      <c r="J247" s="167">
        <v>0</v>
      </c>
      <c r="K247" s="167">
        <v>0</v>
      </c>
      <c r="L247" s="169">
        <f>J247+K247</f>
        <v>0</v>
      </c>
      <c r="M247" s="67" t="e">
        <f>L247/$L$252</f>
        <v>#DIV/0!</v>
      </c>
      <c r="N247" s="421">
        <v>0</v>
      </c>
      <c r="O247" s="167">
        <v>0</v>
      </c>
      <c r="P247" s="167">
        <v>0</v>
      </c>
      <c r="Q247" s="169">
        <f>O247+P247</f>
        <v>0</v>
      </c>
      <c r="R247" s="67" t="e">
        <f>Q247/$Q$252</f>
        <v>#DIV/0!</v>
      </c>
      <c r="S247" s="419">
        <f>N252-Q252</f>
        <v>0</v>
      </c>
      <c r="T247" s="416">
        <f>IFERROR((S247/N252),0)</f>
        <v>0</v>
      </c>
      <c r="U247" s="167">
        <v>0</v>
      </c>
      <c r="V247" s="167">
        <v>0</v>
      </c>
      <c r="W247" s="154">
        <f t="shared" si="3"/>
        <v>0</v>
      </c>
      <c r="X247" s="299"/>
    </row>
    <row r="248" spans="1:36" ht="15" hidden="1" customHeight="1" x14ac:dyDescent="0.25">
      <c r="A248" s="434"/>
      <c r="B248" s="431"/>
      <c r="C248" s="428"/>
      <c r="D248" s="425"/>
      <c r="E248" s="32" t="s">
        <v>46</v>
      </c>
      <c r="F248" s="167">
        <v>0</v>
      </c>
      <c r="G248" s="167">
        <v>0</v>
      </c>
      <c r="H248" s="169">
        <f>F248+G248</f>
        <v>0</v>
      </c>
      <c r="I248" s="67" t="e">
        <f>H248/$H$252</f>
        <v>#DIV/0!</v>
      </c>
      <c r="J248" s="167">
        <v>0</v>
      </c>
      <c r="K248" s="167">
        <v>0</v>
      </c>
      <c r="L248" s="169">
        <f>J248+K248</f>
        <v>0</v>
      </c>
      <c r="M248" s="67" t="e">
        <f>L248/$L$252</f>
        <v>#DIV/0!</v>
      </c>
      <c r="N248" s="422"/>
      <c r="O248" s="167">
        <v>0</v>
      </c>
      <c r="P248" s="167">
        <v>0</v>
      </c>
      <c r="Q248" s="169">
        <f>O248+P248</f>
        <v>0</v>
      </c>
      <c r="R248" s="67" t="e">
        <f>Q248/$Q$252</f>
        <v>#DIV/0!</v>
      </c>
      <c r="S248" s="303"/>
      <c r="T248" s="417"/>
      <c r="U248" s="167">
        <v>0</v>
      </c>
      <c r="V248" s="167">
        <v>0</v>
      </c>
      <c r="W248" s="154">
        <f t="shared" si="3"/>
        <v>0</v>
      </c>
      <c r="X248" s="300"/>
    </row>
    <row r="249" spans="1:36" ht="15" hidden="1" customHeight="1" x14ac:dyDescent="0.25">
      <c r="A249" s="434"/>
      <c r="B249" s="431"/>
      <c r="C249" s="428"/>
      <c r="D249" s="425"/>
      <c r="E249" s="32" t="s">
        <v>47</v>
      </c>
      <c r="F249" s="167">
        <v>0</v>
      </c>
      <c r="G249" s="167">
        <v>0</v>
      </c>
      <c r="H249" s="169">
        <f>F249+G249</f>
        <v>0</v>
      </c>
      <c r="I249" s="67" t="e">
        <f>H249/$H$252</f>
        <v>#DIV/0!</v>
      </c>
      <c r="J249" s="167">
        <v>0</v>
      </c>
      <c r="K249" s="167">
        <v>0</v>
      </c>
      <c r="L249" s="169">
        <f>J249+K249</f>
        <v>0</v>
      </c>
      <c r="M249" s="67" t="e">
        <f>L249/$L$252</f>
        <v>#DIV/0!</v>
      </c>
      <c r="N249" s="422"/>
      <c r="O249" s="167">
        <v>0</v>
      </c>
      <c r="P249" s="167">
        <v>0</v>
      </c>
      <c r="Q249" s="169">
        <f>O249+P249</f>
        <v>0</v>
      </c>
      <c r="R249" s="67" t="e">
        <f>Q249/$Q$252</f>
        <v>#DIV/0!</v>
      </c>
      <c r="S249" s="303"/>
      <c r="T249" s="417"/>
      <c r="U249" s="167">
        <v>0</v>
      </c>
      <c r="V249" s="167">
        <v>0</v>
      </c>
      <c r="W249" s="154">
        <f t="shared" si="3"/>
        <v>0</v>
      </c>
      <c r="X249" s="300"/>
    </row>
    <row r="250" spans="1:36" ht="15" hidden="1" customHeight="1" x14ac:dyDescent="0.25">
      <c r="A250" s="434"/>
      <c r="B250" s="431"/>
      <c r="C250" s="428"/>
      <c r="D250" s="425"/>
      <c r="E250" s="32" t="s">
        <v>48</v>
      </c>
      <c r="F250" s="167">
        <v>0</v>
      </c>
      <c r="G250" s="167">
        <v>0</v>
      </c>
      <c r="H250" s="169">
        <f>F250+G250</f>
        <v>0</v>
      </c>
      <c r="I250" s="67" t="e">
        <f>H250/$H$252</f>
        <v>#DIV/0!</v>
      </c>
      <c r="J250" s="167">
        <v>0</v>
      </c>
      <c r="K250" s="167">
        <v>0</v>
      </c>
      <c r="L250" s="169">
        <f>J250+K250</f>
        <v>0</v>
      </c>
      <c r="M250" s="67" t="e">
        <f>L250/$L$252</f>
        <v>#DIV/0!</v>
      </c>
      <c r="N250" s="422"/>
      <c r="O250" s="167">
        <v>0</v>
      </c>
      <c r="P250" s="167">
        <v>0</v>
      </c>
      <c r="Q250" s="169">
        <f>O250+P250</f>
        <v>0</v>
      </c>
      <c r="R250" s="67" t="e">
        <f>Q250/$Q$252</f>
        <v>#DIV/0!</v>
      </c>
      <c r="S250" s="303"/>
      <c r="T250" s="417"/>
      <c r="U250" s="167">
        <v>0</v>
      </c>
      <c r="V250" s="167">
        <v>0</v>
      </c>
      <c r="W250" s="154">
        <f t="shared" si="3"/>
        <v>0</v>
      </c>
      <c r="X250" s="300"/>
    </row>
    <row r="251" spans="1:36" ht="15.75" hidden="1" customHeight="1" thickBot="1" x14ac:dyDescent="0.3">
      <c r="A251" s="435"/>
      <c r="B251" s="432"/>
      <c r="C251" s="429"/>
      <c r="D251" s="426"/>
      <c r="E251" s="32" t="s">
        <v>49</v>
      </c>
      <c r="F251" s="167">
        <v>0</v>
      </c>
      <c r="G251" s="167">
        <v>0</v>
      </c>
      <c r="H251" s="169">
        <f>F251+G251</f>
        <v>0</v>
      </c>
      <c r="I251" s="67" t="e">
        <f>H251/$H$252</f>
        <v>#DIV/0!</v>
      </c>
      <c r="J251" s="167">
        <v>0</v>
      </c>
      <c r="K251" s="167">
        <v>0</v>
      </c>
      <c r="L251" s="169">
        <f>J251+K251</f>
        <v>0</v>
      </c>
      <c r="M251" s="67" t="e">
        <f>L251/$L$252</f>
        <v>#DIV/0!</v>
      </c>
      <c r="N251" s="423"/>
      <c r="O251" s="167">
        <v>0</v>
      </c>
      <c r="P251" s="167">
        <v>0</v>
      </c>
      <c r="Q251" s="169">
        <f>O251+P251</f>
        <v>0</v>
      </c>
      <c r="R251" s="67" t="e">
        <f>Q251/$Q$252</f>
        <v>#DIV/0!</v>
      </c>
      <c r="S251" s="420"/>
      <c r="T251" s="418"/>
      <c r="U251" s="167">
        <v>0</v>
      </c>
      <c r="V251" s="167">
        <v>0</v>
      </c>
      <c r="W251" s="154">
        <f t="shared" si="3"/>
        <v>0</v>
      </c>
      <c r="X251" s="301"/>
    </row>
    <row r="252" spans="1:36" s="20" customFormat="1" ht="15.75" hidden="1" customHeight="1" thickBot="1" x14ac:dyDescent="0.3">
      <c r="A252" s="315" t="s">
        <v>51</v>
      </c>
      <c r="B252" s="316"/>
      <c r="C252" s="317"/>
      <c r="D252" s="168"/>
      <c r="E252" s="21"/>
      <c r="F252" s="16">
        <f>SUM(F247:F251)</f>
        <v>0</v>
      </c>
      <c r="G252" s="16">
        <f>SUM(G247:G251)</f>
        <v>0</v>
      </c>
      <c r="H252" s="16">
        <f>SUM(H247:H251)</f>
        <v>0</v>
      </c>
      <c r="I252" s="17">
        <v>1</v>
      </c>
      <c r="J252" s="16">
        <f>SUM(J247:J251)</f>
        <v>0</v>
      </c>
      <c r="K252" s="16">
        <f>SUM(K247:K251)</f>
        <v>0</v>
      </c>
      <c r="L252" s="16">
        <f>SUM(L247:L251)</f>
        <v>0</v>
      </c>
      <c r="M252" s="17">
        <v>1</v>
      </c>
      <c r="N252" s="16">
        <f>N247</f>
        <v>0</v>
      </c>
      <c r="O252" s="16">
        <f>SUM(O247:O251)</f>
        <v>0</v>
      </c>
      <c r="P252" s="16">
        <f>SUM(P247:P251)</f>
        <v>0</v>
      </c>
      <c r="Q252" s="16">
        <f>SUM(Q247:Q251)</f>
        <v>0</v>
      </c>
      <c r="R252" s="17">
        <v>1</v>
      </c>
      <c r="S252" s="16">
        <f>S247</f>
        <v>0</v>
      </c>
      <c r="T252" s="19">
        <f>T247</f>
        <v>0</v>
      </c>
      <c r="U252" s="155">
        <f>SUM(U247:U251)</f>
        <v>0</v>
      </c>
      <c r="V252" s="71">
        <f>SUM(V247:V251)</f>
        <v>0</v>
      </c>
      <c r="W252" s="156">
        <f t="shared" si="3"/>
        <v>0</v>
      </c>
      <c r="X252" s="178">
        <f>IFERROR(((1-(1-T252)*W252)*1),0)</f>
        <v>1</v>
      </c>
      <c r="Y252" s="63"/>
      <c r="Z252" s="63"/>
      <c r="AA252" s="63"/>
      <c r="AB252" s="63"/>
      <c r="AC252" s="63"/>
      <c r="AD252" s="63"/>
      <c r="AE252" s="63"/>
      <c r="AF252" s="63"/>
      <c r="AG252" s="63"/>
      <c r="AH252" s="63"/>
      <c r="AI252" s="63"/>
      <c r="AJ252" s="63"/>
    </row>
    <row r="253" spans="1:36" ht="15" hidden="1" customHeight="1" x14ac:dyDescent="0.25">
      <c r="A253" s="433">
        <f>A247+1</f>
        <v>42</v>
      </c>
      <c r="B253" s="430"/>
      <c r="C253" s="427"/>
      <c r="D253" s="424"/>
      <c r="E253" s="32" t="s">
        <v>45</v>
      </c>
      <c r="F253" s="167">
        <v>0</v>
      </c>
      <c r="G253" s="167">
        <v>0</v>
      </c>
      <c r="H253" s="169">
        <f>F253+G253</f>
        <v>0</v>
      </c>
      <c r="I253" s="67" t="e">
        <f>H253/$H$258</f>
        <v>#DIV/0!</v>
      </c>
      <c r="J253" s="167">
        <v>0</v>
      </c>
      <c r="K253" s="167">
        <v>0</v>
      </c>
      <c r="L253" s="169">
        <f>J253+K253</f>
        <v>0</v>
      </c>
      <c r="M253" s="67" t="e">
        <f>L253/$L$258</f>
        <v>#DIV/0!</v>
      </c>
      <c r="N253" s="421">
        <v>0</v>
      </c>
      <c r="O253" s="167">
        <v>0</v>
      </c>
      <c r="P253" s="167">
        <v>0</v>
      </c>
      <c r="Q253" s="169">
        <f>O253+P253</f>
        <v>0</v>
      </c>
      <c r="R253" s="67" t="e">
        <f>Q253/$Q$258</f>
        <v>#DIV/0!</v>
      </c>
      <c r="S253" s="419">
        <f>N258-Q258</f>
        <v>0</v>
      </c>
      <c r="T253" s="416">
        <f>IFERROR((S253/N258),0)</f>
        <v>0</v>
      </c>
      <c r="U253" s="167">
        <v>0</v>
      </c>
      <c r="V253" s="167">
        <v>0</v>
      </c>
      <c r="W253" s="154">
        <f t="shared" si="3"/>
        <v>0</v>
      </c>
      <c r="X253" s="299"/>
    </row>
    <row r="254" spans="1:36" ht="15" hidden="1" customHeight="1" x14ac:dyDescent="0.25">
      <c r="A254" s="434"/>
      <c r="B254" s="431"/>
      <c r="C254" s="428"/>
      <c r="D254" s="425"/>
      <c r="E254" s="32" t="s">
        <v>46</v>
      </c>
      <c r="F254" s="167">
        <v>0</v>
      </c>
      <c r="G254" s="167">
        <v>0</v>
      </c>
      <c r="H254" s="169">
        <f>F254+G254</f>
        <v>0</v>
      </c>
      <c r="I254" s="67" t="e">
        <f>H254/$H$258</f>
        <v>#DIV/0!</v>
      </c>
      <c r="J254" s="167">
        <v>0</v>
      </c>
      <c r="K254" s="167">
        <v>0</v>
      </c>
      <c r="L254" s="169">
        <f>J254+K254</f>
        <v>0</v>
      </c>
      <c r="M254" s="67" t="e">
        <f>L254/$L$258</f>
        <v>#DIV/0!</v>
      </c>
      <c r="N254" s="422"/>
      <c r="O254" s="167">
        <v>0</v>
      </c>
      <c r="P254" s="167">
        <v>0</v>
      </c>
      <c r="Q254" s="169">
        <f>O254+P254</f>
        <v>0</v>
      </c>
      <c r="R254" s="67" t="e">
        <f>Q254/$Q$258</f>
        <v>#DIV/0!</v>
      </c>
      <c r="S254" s="303"/>
      <c r="T254" s="417"/>
      <c r="U254" s="167">
        <v>0</v>
      </c>
      <c r="V254" s="167">
        <v>0</v>
      </c>
      <c r="W254" s="154">
        <f t="shared" si="3"/>
        <v>0</v>
      </c>
      <c r="X254" s="300"/>
    </row>
    <row r="255" spans="1:36" ht="15" hidden="1" customHeight="1" x14ac:dyDescent="0.25">
      <c r="A255" s="434"/>
      <c r="B255" s="431"/>
      <c r="C255" s="428"/>
      <c r="D255" s="425"/>
      <c r="E255" s="32" t="s">
        <v>47</v>
      </c>
      <c r="F255" s="167">
        <v>0</v>
      </c>
      <c r="G255" s="167">
        <v>0</v>
      </c>
      <c r="H255" s="169">
        <f>F255+G255</f>
        <v>0</v>
      </c>
      <c r="I255" s="67" t="e">
        <f>H255/$H$258</f>
        <v>#DIV/0!</v>
      </c>
      <c r="J255" s="167">
        <v>0</v>
      </c>
      <c r="K255" s="167">
        <v>0</v>
      </c>
      <c r="L255" s="169">
        <f>J255+K255</f>
        <v>0</v>
      </c>
      <c r="M255" s="67" t="e">
        <f>L255/$L$258</f>
        <v>#DIV/0!</v>
      </c>
      <c r="N255" s="422"/>
      <c r="O255" s="167">
        <v>0</v>
      </c>
      <c r="P255" s="167">
        <v>0</v>
      </c>
      <c r="Q255" s="169">
        <f>O255+P255</f>
        <v>0</v>
      </c>
      <c r="R255" s="67" t="e">
        <f>Q255/$Q$258</f>
        <v>#DIV/0!</v>
      </c>
      <c r="S255" s="303"/>
      <c r="T255" s="417"/>
      <c r="U255" s="167">
        <v>0</v>
      </c>
      <c r="V255" s="167">
        <v>0</v>
      </c>
      <c r="W255" s="154">
        <f t="shared" si="3"/>
        <v>0</v>
      </c>
      <c r="X255" s="300"/>
    </row>
    <row r="256" spans="1:36" ht="15" hidden="1" customHeight="1" x14ac:dyDescent="0.25">
      <c r="A256" s="434"/>
      <c r="B256" s="431"/>
      <c r="C256" s="428"/>
      <c r="D256" s="425"/>
      <c r="E256" s="32" t="s">
        <v>48</v>
      </c>
      <c r="F256" s="167">
        <v>0</v>
      </c>
      <c r="G256" s="167">
        <v>0</v>
      </c>
      <c r="H256" s="169">
        <f>F256+G256</f>
        <v>0</v>
      </c>
      <c r="I256" s="67" t="e">
        <f>H256/$H$258</f>
        <v>#DIV/0!</v>
      </c>
      <c r="J256" s="167">
        <v>0</v>
      </c>
      <c r="K256" s="167">
        <v>0</v>
      </c>
      <c r="L256" s="169">
        <f>J256+K256</f>
        <v>0</v>
      </c>
      <c r="M256" s="67" t="e">
        <f>L256/$L$258</f>
        <v>#DIV/0!</v>
      </c>
      <c r="N256" s="422"/>
      <c r="O256" s="167">
        <v>0</v>
      </c>
      <c r="P256" s="167">
        <v>0</v>
      </c>
      <c r="Q256" s="169">
        <f>O256+P256</f>
        <v>0</v>
      </c>
      <c r="R256" s="67" t="e">
        <f>Q256/$Q$258</f>
        <v>#DIV/0!</v>
      </c>
      <c r="S256" s="303"/>
      <c r="T256" s="417"/>
      <c r="U256" s="167">
        <v>0</v>
      </c>
      <c r="V256" s="167">
        <v>0</v>
      </c>
      <c r="W256" s="154">
        <f t="shared" si="3"/>
        <v>0</v>
      </c>
      <c r="X256" s="300"/>
    </row>
    <row r="257" spans="1:36" ht="15.75" hidden="1" customHeight="1" thickBot="1" x14ac:dyDescent="0.3">
      <c r="A257" s="435"/>
      <c r="B257" s="432"/>
      <c r="C257" s="429"/>
      <c r="D257" s="426"/>
      <c r="E257" s="32" t="s">
        <v>49</v>
      </c>
      <c r="F257" s="167">
        <v>0</v>
      </c>
      <c r="G257" s="167">
        <v>0</v>
      </c>
      <c r="H257" s="169">
        <f>F257+G257</f>
        <v>0</v>
      </c>
      <c r="I257" s="67" t="e">
        <f>H257/$H$258</f>
        <v>#DIV/0!</v>
      </c>
      <c r="J257" s="167">
        <v>0</v>
      </c>
      <c r="K257" s="167">
        <v>0</v>
      </c>
      <c r="L257" s="169">
        <f>J257+K257</f>
        <v>0</v>
      </c>
      <c r="M257" s="67" t="e">
        <f>L257/$L$258</f>
        <v>#DIV/0!</v>
      </c>
      <c r="N257" s="423"/>
      <c r="O257" s="167">
        <v>0</v>
      </c>
      <c r="P257" s="167">
        <v>0</v>
      </c>
      <c r="Q257" s="169">
        <f>O257+P257</f>
        <v>0</v>
      </c>
      <c r="R257" s="67" t="e">
        <f>Q257/$Q$258</f>
        <v>#DIV/0!</v>
      </c>
      <c r="S257" s="420"/>
      <c r="T257" s="418"/>
      <c r="U257" s="167">
        <v>0</v>
      </c>
      <c r="V257" s="167">
        <v>0</v>
      </c>
      <c r="W257" s="154">
        <f t="shared" si="3"/>
        <v>0</v>
      </c>
      <c r="X257" s="301"/>
    </row>
    <row r="258" spans="1:36" s="20" customFormat="1" ht="15.75" hidden="1" customHeight="1" thickBot="1" x14ac:dyDescent="0.3">
      <c r="A258" s="315" t="s">
        <v>51</v>
      </c>
      <c r="B258" s="316"/>
      <c r="C258" s="317"/>
      <c r="D258" s="168"/>
      <c r="E258" s="21"/>
      <c r="F258" s="16">
        <f>SUM(F253:F257)</f>
        <v>0</v>
      </c>
      <c r="G258" s="16">
        <f>SUM(G253:G257)</f>
        <v>0</v>
      </c>
      <c r="H258" s="16">
        <f>SUM(H253:H257)</f>
        <v>0</v>
      </c>
      <c r="I258" s="17">
        <v>1</v>
      </c>
      <c r="J258" s="16">
        <f>SUM(J253:J257)</f>
        <v>0</v>
      </c>
      <c r="K258" s="16">
        <f>SUM(K253:K257)</f>
        <v>0</v>
      </c>
      <c r="L258" s="16">
        <f>SUM(L253:L257)</f>
        <v>0</v>
      </c>
      <c r="M258" s="17">
        <v>1</v>
      </c>
      <c r="N258" s="16">
        <f>N253</f>
        <v>0</v>
      </c>
      <c r="O258" s="16">
        <f>SUM(O253:O257)</f>
        <v>0</v>
      </c>
      <c r="P258" s="16">
        <f>SUM(P253:P257)</f>
        <v>0</v>
      </c>
      <c r="Q258" s="16">
        <f>SUM(Q253:Q257)</f>
        <v>0</v>
      </c>
      <c r="R258" s="17">
        <v>1</v>
      </c>
      <c r="S258" s="16">
        <f>S253</f>
        <v>0</v>
      </c>
      <c r="T258" s="19">
        <f>T253</f>
        <v>0</v>
      </c>
      <c r="U258" s="155">
        <f>SUM(U253:U257)</f>
        <v>0</v>
      </c>
      <c r="V258" s="71">
        <f>SUM(V253:V257)</f>
        <v>0</v>
      </c>
      <c r="W258" s="156">
        <f t="shared" si="3"/>
        <v>0</v>
      </c>
      <c r="X258" s="178">
        <f>IFERROR(((1-(1-T258)*W258)*1),0)</f>
        <v>1</v>
      </c>
      <c r="Y258" s="63"/>
      <c r="Z258" s="63"/>
      <c r="AA258" s="63"/>
      <c r="AB258" s="63"/>
      <c r="AC258" s="63"/>
      <c r="AD258" s="63"/>
      <c r="AE258" s="63"/>
      <c r="AF258" s="63"/>
      <c r="AG258" s="63"/>
      <c r="AH258" s="63"/>
      <c r="AI258" s="63"/>
      <c r="AJ258" s="63"/>
    </row>
    <row r="259" spans="1:36" ht="15" hidden="1" customHeight="1" x14ac:dyDescent="0.25">
      <c r="A259" s="433">
        <f>A253+1</f>
        <v>43</v>
      </c>
      <c r="B259" s="430"/>
      <c r="C259" s="427"/>
      <c r="D259" s="424"/>
      <c r="E259" s="32" t="s">
        <v>45</v>
      </c>
      <c r="F259" s="167">
        <v>0</v>
      </c>
      <c r="G259" s="167">
        <v>0</v>
      </c>
      <c r="H259" s="169">
        <f>F259+G259</f>
        <v>0</v>
      </c>
      <c r="I259" s="67" t="e">
        <f>H259/$H$264</f>
        <v>#DIV/0!</v>
      </c>
      <c r="J259" s="167">
        <v>0</v>
      </c>
      <c r="K259" s="167">
        <v>0</v>
      </c>
      <c r="L259" s="169">
        <f>J259+K259</f>
        <v>0</v>
      </c>
      <c r="M259" s="67" t="e">
        <f>L259/$L$264</f>
        <v>#DIV/0!</v>
      </c>
      <c r="N259" s="421">
        <v>0</v>
      </c>
      <c r="O259" s="167">
        <v>0</v>
      </c>
      <c r="P259" s="167">
        <v>0</v>
      </c>
      <c r="Q259" s="169">
        <f>O259+P259</f>
        <v>0</v>
      </c>
      <c r="R259" s="67">
        <f>Q259/$Q$28</f>
        <v>0</v>
      </c>
      <c r="S259" s="419">
        <f>N264-Q264</f>
        <v>0</v>
      </c>
      <c r="T259" s="416">
        <f>IFERROR((S259/N264),0)</f>
        <v>0</v>
      </c>
      <c r="U259" s="167">
        <v>0</v>
      </c>
      <c r="V259" s="167">
        <v>0</v>
      </c>
      <c r="W259" s="154">
        <f t="shared" si="3"/>
        <v>0</v>
      </c>
      <c r="X259" s="299"/>
    </row>
    <row r="260" spans="1:36" ht="15" hidden="1" customHeight="1" x14ac:dyDescent="0.25">
      <c r="A260" s="434"/>
      <c r="B260" s="431"/>
      <c r="C260" s="428"/>
      <c r="D260" s="425"/>
      <c r="E260" s="32" t="s">
        <v>46</v>
      </c>
      <c r="F260" s="167">
        <v>0</v>
      </c>
      <c r="G260" s="167">
        <v>0</v>
      </c>
      <c r="H260" s="169">
        <f>F260+G260</f>
        <v>0</v>
      </c>
      <c r="I260" s="67" t="e">
        <f>H260/$H$264</f>
        <v>#DIV/0!</v>
      </c>
      <c r="J260" s="167">
        <v>0</v>
      </c>
      <c r="K260" s="167">
        <v>0</v>
      </c>
      <c r="L260" s="169">
        <f>J260+K260</f>
        <v>0</v>
      </c>
      <c r="M260" s="67" t="e">
        <f>L260/$L$264</f>
        <v>#DIV/0!</v>
      </c>
      <c r="N260" s="422"/>
      <c r="O260" s="167">
        <v>0</v>
      </c>
      <c r="P260" s="167">
        <v>0</v>
      </c>
      <c r="Q260" s="169">
        <f>O260+P260</f>
        <v>0</v>
      </c>
      <c r="R260" s="67">
        <f>Q260/$Q$28</f>
        <v>0</v>
      </c>
      <c r="S260" s="303"/>
      <c r="T260" s="417"/>
      <c r="U260" s="167">
        <v>0</v>
      </c>
      <c r="V260" s="167">
        <v>0</v>
      </c>
      <c r="W260" s="154">
        <f t="shared" si="3"/>
        <v>0</v>
      </c>
      <c r="X260" s="300"/>
    </row>
    <row r="261" spans="1:36" ht="15" hidden="1" customHeight="1" x14ac:dyDescent="0.25">
      <c r="A261" s="434"/>
      <c r="B261" s="431"/>
      <c r="C261" s="428"/>
      <c r="D261" s="425"/>
      <c r="E261" s="32" t="s">
        <v>47</v>
      </c>
      <c r="F261" s="167">
        <v>0</v>
      </c>
      <c r="G261" s="167">
        <v>0</v>
      </c>
      <c r="H261" s="169">
        <f>F261+G261</f>
        <v>0</v>
      </c>
      <c r="I261" s="67" t="e">
        <f>H261/$H$264</f>
        <v>#DIV/0!</v>
      </c>
      <c r="J261" s="167">
        <v>0</v>
      </c>
      <c r="K261" s="167">
        <v>0</v>
      </c>
      <c r="L261" s="169">
        <f>J261+K261</f>
        <v>0</v>
      </c>
      <c r="M261" s="67" t="e">
        <f>L261/$L$264</f>
        <v>#DIV/0!</v>
      </c>
      <c r="N261" s="422"/>
      <c r="O261" s="167">
        <v>0</v>
      </c>
      <c r="P261" s="167">
        <v>0</v>
      </c>
      <c r="Q261" s="169">
        <f>O261+P261</f>
        <v>0</v>
      </c>
      <c r="R261" s="67">
        <f>Q261/$Q$28</f>
        <v>0</v>
      </c>
      <c r="S261" s="303"/>
      <c r="T261" s="417"/>
      <c r="U261" s="167">
        <v>0</v>
      </c>
      <c r="V261" s="167">
        <v>0</v>
      </c>
      <c r="W261" s="154">
        <f t="shared" si="3"/>
        <v>0</v>
      </c>
      <c r="X261" s="300"/>
    </row>
    <row r="262" spans="1:36" ht="15" hidden="1" customHeight="1" x14ac:dyDescent="0.25">
      <c r="A262" s="434"/>
      <c r="B262" s="431"/>
      <c r="C262" s="428"/>
      <c r="D262" s="425"/>
      <c r="E262" s="32" t="s">
        <v>48</v>
      </c>
      <c r="F262" s="167">
        <v>0</v>
      </c>
      <c r="G262" s="167">
        <v>0</v>
      </c>
      <c r="H262" s="169">
        <f>F262+G262</f>
        <v>0</v>
      </c>
      <c r="I262" s="67" t="e">
        <f>H262/$H$264</f>
        <v>#DIV/0!</v>
      </c>
      <c r="J262" s="167">
        <v>0</v>
      </c>
      <c r="K262" s="167">
        <v>0</v>
      </c>
      <c r="L262" s="169">
        <f>J262+K262</f>
        <v>0</v>
      </c>
      <c r="M262" s="67" t="e">
        <f>L262/$L$264</f>
        <v>#DIV/0!</v>
      </c>
      <c r="N262" s="422"/>
      <c r="O262" s="167">
        <v>0</v>
      </c>
      <c r="P262" s="167">
        <v>0</v>
      </c>
      <c r="Q262" s="169">
        <f>O262+P262</f>
        <v>0</v>
      </c>
      <c r="R262" s="67">
        <f>Q262/$Q$28</f>
        <v>0</v>
      </c>
      <c r="S262" s="303"/>
      <c r="T262" s="417"/>
      <c r="U262" s="167">
        <v>0</v>
      </c>
      <c r="V262" s="167">
        <v>0</v>
      </c>
      <c r="W262" s="154">
        <f t="shared" si="3"/>
        <v>0</v>
      </c>
      <c r="X262" s="300"/>
    </row>
    <row r="263" spans="1:36" ht="15.75" hidden="1" customHeight="1" thickBot="1" x14ac:dyDescent="0.3">
      <c r="A263" s="435"/>
      <c r="B263" s="432"/>
      <c r="C263" s="429"/>
      <c r="D263" s="426"/>
      <c r="E263" s="32" t="s">
        <v>49</v>
      </c>
      <c r="F263" s="167">
        <v>0</v>
      </c>
      <c r="G263" s="167">
        <v>0</v>
      </c>
      <c r="H263" s="169">
        <f>F263+G263</f>
        <v>0</v>
      </c>
      <c r="I263" s="67" t="e">
        <f>H263/$H$264</f>
        <v>#DIV/0!</v>
      </c>
      <c r="J263" s="167">
        <v>0</v>
      </c>
      <c r="K263" s="167">
        <v>0</v>
      </c>
      <c r="L263" s="169">
        <f>J263+K263</f>
        <v>0</v>
      </c>
      <c r="M263" s="67" t="e">
        <f>L263/$L$264</f>
        <v>#DIV/0!</v>
      </c>
      <c r="N263" s="423"/>
      <c r="O263" s="167">
        <v>0</v>
      </c>
      <c r="P263" s="167">
        <v>0</v>
      </c>
      <c r="Q263" s="169">
        <f>O263+P263</f>
        <v>0</v>
      </c>
      <c r="R263" s="67">
        <f>Q263/$Q$28</f>
        <v>0</v>
      </c>
      <c r="S263" s="420"/>
      <c r="T263" s="418"/>
      <c r="U263" s="167">
        <v>0</v>
      </c>
      <c r="V263" s="167">
        <v>0</v>
      </c>
      <c r="W263" s="154">
        <f t="shared" ref="W263:W326" si="4">IFERROR(((V263/U263)*1),0)</f>
        <v>0</v>
      </c>
      <c r="X263" s="301"/>
    </row>
    <row r="264" spans="1:36" s="20" customFormat="1" ht="15.75" hidden="1" customHeight="1" thickBot="1" x14ac:dyDescent="0.3">
      <c r="A264" s="315" t="s">
        <v>51</v>
      </c>
      <c r="B264" s="316"/>
      <c r="C264" s="317"/>
      <c r="D264" s="168"/>
      <c r="E264" s="21"/>
      <c r="F264" s="16">
        <f>SUM(F259:F263)</f>
        <v>0</v>
      </c>
      <c r="G264" s="16">
        <f>SUM(G259:G263)</f>
        <v>0</v>
      </c>
      <c r="H264" s="16">
        <f>SUM(H259:H263)</f>
        <v>0</v>
      </c>
      <c r="I264" s="17">
        <v>1</v>
      </c>
      <c r="J264" s="16">
        <f>SUM(J259:J263)</f>
        <v>0</v>
      </c>
      <c r="K264" s="16">
        <f>SUM(K259:K263)</f>
        <v>0</v>
      </c>
      <c r="L264" s="16">
        <f>SUM(L259:L263)</f>
        <v>0</v>
      </c>
      <c r="M264" s="17">
        <v>1</v>
      </c>
      <c r="N264" s="16">
        <f>N259</f>
        <v>0</v>
      </c>
      <c r="O264" s="16">
        <f>SUM(O259:O263)</f>
        <v>0</v>
      </c>
      <c r="P264" s="16">
        <f>SUM(P259:P263)</f>
        <v>0</v>
      </c>
      <c r="Q264" s="16">
        <f>SUM(Q259:Q263)</f>
        <v>0</v>
      </c>
      <c r="R264" s="17">
        <v>1</v>
      </c>
      <c r="S264" s="16">
        <f>S259</f>
        <v>0</v>
      </c>
      <c r="T264" s="19">
        <f>T259</f>
        <v>0</v>
      </c>
      <c r="U264" s="155">
        <f>SUM(U259:U263)</f>
        <v>0</v>
      </c>
      <c r="V264" s="71">
        <f>SUM(V259:V263)</f>
        <v>0</v>
      </c>
      <c r="W264" s="156">
        <f t="shared" si="4"/>
        <v>0</v>
      </c>
      <c r="X264" s="178">
        <f>IFERROR(((1-(1-T264)*W264)*1),0)</f>
        <v>1</v>
      </c>
      <c r="Y264" s="63"/>
      <c r="Z264" s="63"/>
      <c r="AA264" s="63"/>
      <c r="AB264" s="63"/>
      <c r="AC264" s="63"/>
      <c r="AD264" s="63"/>
      <c r="AE264" s="63"/>
      <c r="AF264" s="63"/>
      <c r="AG264" s="63"/>
      <c r="AH264" s="63"/>
      <c r="AI264" s="63"/>
      <c r="AJ264" s="63"/>
    </row>
    <row r="265" spans="1:36" ht="15" hidden="1" customHeight="1" x14ac:dyDescent="0.25">
      <c r="A265" s="433">
        <f>A259+1</f>
        <v>44</v>
      </c>
      <c r="B265" s="430"/>
      <c r="C265" s="427"/>
      <c r="D265" s="424"/>
      <c r="E265" s="32" t="s">
        <v>45</v>
      </c>
      <c r="F265" s="167">
        <v>0</v>
      </c>
      <c r="G265" s="167">
        <v>0</v>
      </c>
      <c r="H265" s="169">
        <f>F265+G265</f>
        <v>0</v>
      </c>
      <c r="I265" s="67" t="e">
        <f>H265/$H$270</f>
        <v>#DIV/0!</v>
      </c>
      <c r="J265" s="167">
        <v>0</v>
      </c>
      <c r="K265" s="167">
        <v>0</v>
      </c>
      <c r="L265" s="169">
        <f>J265+K265</f>
        <v>0</v>
      </c>
      <c r="M265" s="67" t="e">
        <f>L265/$L$270</f>
        <v>#DIV/0!</v>
      </c>
      <c r="N265" s="421">
        <v>0</v>
      </c>
      <c r="O265" s="167">
        <v>0</v>
      </c>
      <c r="P265" s="167">
        <v>0</v>
      </c>
      <c r="Q265" s="169">
        <f>O265+P265</f>
        <v>0</v>
      </c>
      <c r="R265" s="67" t="e">
        <f>Q265/$Q$270</f>
        <v>#DIV/0!</v>
      </c>
      <c r="S265" s="419">
        <f>N270-Q270</f>
        <v>0</v>
      </c>
      <c r="T265" s="416">
        <f>IFERROR((S265/N270),0)</f>
        <v>0</v>
      </c>
      <c r="U265" s="167">
        <v>0</v>
      </c>
      <c r="V265" s="167">
        <v>0</v>
      </c>
      <c r="W265" s="154">
        <f t="shared" si="4"/>
        <v>0</v>
      </c>
      <c r="X265" s="299"/>
    </row>
    <row r="266" spans="1:36" ht="15" hidden="1" customHeight="1" x14ac:dyDescent="0.25">
      <c r="A266" s="434"/>
      <c r="B266" s="431"/>
      <c r="C266" s="428"/>
      <c r="D266" s="425"/>
      <c r="E266" s="32" t="s">
        <v>46</v>
      </c>
      <c r="F266" s="167">
        <v>0</v>
      </c>
      <c r="G266" s="167">
        <v>0</v>
      </c>
      <c r="H266" s="169">
        <f>F266+G266</f>
        <v>0</v>
      </c>
      <c r="I266" s="67" t="e">
        <f>H266/$H$270</f>
        <v>#DIV/0!</v>
      </c>
      <c r="J266" s="167">
        <v>0</v>
      </c>
      <c r="K266" s="167">
        <v>0</v>
      </c>
      <c r="L266" s="169">
        <f>J266+K266</f>
        <v>0</v>
      </c>
      <c r="M266" s="67" t="e">
        <f>L266/$L$270</f>
        <v>#DIV/0!</v>
      </c>
      <c r="N266" s="422"/>
      <c r="O266" s="167">
        <v>0</v>
      </c>
      <c r="P266" s="167">
        <v>0</v>
      </c>
      <c r="Q266" s="169">
        <f>O266+P266</f>
        <v>0</v>
      </c>
      <c r="R266" s="67" t="e">
        <f>Q266/$Q$270</f>
        <v>#DIV/0!</v>
      </c>
      <c r="S266" s="303"/>
      <c r="T266" s="417"/>
      <c r="U266" s="167">
        <v>0</v>
      </c>
      <c r="V266" s="167">
        <v>0</v>
      </c>
      <c r="W266" s="154">
        <f t="shared" si="4"/>
        <v>0</v>
      </c>
      <c r="X266" s="300"/>
    </row>
    <row r="267" spans="1:36" ht="15" hidden="1" customHeight="1" x14ac:dyDescent="0.25">
      <c r="A267" s="434"/>
      <c r="B267" s="431"/>
      <c r="C267" s="428"/>
      <c r="D267" s="425"/>
      <c r="E267" s="32" t="s">
        <v>47</v>
      </c>
      <c r="F267" s="167">
        <v>0</v>
      </c>
      <c r="G267" s="167">
        <v>0</v>
      </c>
      <c r="H267" s="169">
        <f>F267+G267</f>
        <v>0</v>
      </c>
      <c r="I267" s="67" t="e">
        <f>H267/$H$270</f>
        <v>#DIV/0!</v>
      </c>
      <c r="J267" s="167">
        <v>0</v>
      </c>
      <c r="K267" s="167">
        <v>0</v>
      </c>
      <c r="L267" s="169">
        <f>J267+K267</f>
        <v>0</v>
      </c>
      <c r="M267" s="67" t="e">
        <f>L267/$L$270</f>
        <v>#DIV/0!</v>
      </c>
      <c r="N267" s="422"/>
      <c r="O267" s="167">
        <v>0</v>
      </c>
      <c r="P267" s="167">
        <v>0</v>
      </c>
      <c r="Q267" s="169">
        <f>O267+P267</f>
        <v>0</v>
      </c>
      <c r="R267" s="67" t="e">
        <f>Q267/$Q$270</f>
        <v>#DIV/0!</v>
      </c>
      <c r="S267" s="303"/>
      <c r="T267" s="417"/>
      <c r="U267" s="167">
        <v>0</v>
      </c>
      <c r="V267" s="167">
        <v>0</v>
      </c>
      <c r="W267" s="154">
        <f t="shared" si="4"/>
        <v>0</v>
      </c>
      <c r="X267" s="300"/>
    </row>
    <row r="268" spans="1:36" ht="15" hidden="1" customHeight="1" x14ac:dyDescent="0.25">
      <c r="A268" s="434"/>
      <c r="B268" s="431"/>
      <c r="C268" s="428"/>
      <c r="D268" s="425"/>
      <c r="E268" s="32" t="s">
        <v>48</v>
      </c>
      <c r="F268" s="167">
        <v>0</v>
      </c>
      <c r="G268" s="167">
        <v>0</v>
      </c>
      <c r="H268" s="169">
        <f>F268+G268</f>
        <v>0</v>
      </c>
      <c r="I268" s="67" t="e">
        <f>H268/$H$270</f>
        <v>#DIV/0!</v>
      </c>
      <c r="J268" s="167">
        <v>0</v>
      </c>
      <c r="K268" s="167">
        <v>0</v>
      </c>
      <c r="L268" s="169">
        <f>J268+K268</f>
        <v>0</v>
      </c>
      <c r="M268" s="67" t="e">
        <f>L268/$L$270</f>
        <v>#DIV/0!</v>
      </c>
      <c r="N268" s="422"/>
      <c r="O268" s="167">
        <v>0</v>
      </c>
      <c r="P268" s="167">
        <v>0</v>
      </c>
      <c r="Q268" s="169">
        <f>O268+P268</f>
        <v>0</v>
      </c>
      <c r="R268" s="67" t="e">
        <f>Q268/$Q$270</f>
        <v>#DIV/0!</v>
      </c>
      <c r="S268" s="303"/>
      <c r="T268" s="417"/>
      <c r="U268" s="167">
        <v>0</v>
      </c>
      <c r="V268" s="167">
        <v>0</v>
      </c>
      <c r="W268" s="154">
        <f t="shared" si="4"/>
        <v>0</v>
      </c>
      <c r="X268" s="300"/>
    </row>
    <row r="269" spans="1:36" ht="15.75" hidden="1" customHeight="1" thickBot="1" x14ac:dyDescent="0.3">
      <c r="A269" s="435"/>
      <c r="B269" s="432"/>
      <c r="C269" s="429"/>
      <c r="D269" s="426"/>
      <c r="E269" s="32" t="s">
        <v>49</v>
      </c>
      <c r="F269" s="167">
        <v>0</v>
      </c>
      <c r="G269" s="167">
        <v>0</v>
      </c>
      <c r="H269" s="169">
        <f>F269+G269</f>
        <v>0</v>
      </c>
      <c r="I269" s="67" t="e">
        <f>H269/$H$270</f>
        <v>#DIV/0!</v>
      </c>
      <c r="J269" s="167">
        <v>0</v>
      </c>
      <c r="K269" s="167">
        <v>0</v>
      </c>
      <c r="L269" s="169">
        <f>J269+K269</f>
        <v>0</v>
      </c>
      <c r="M269" s="67" t="e">
        <f>L269/$L$270</f>
        <v>#DIV/0!</v>
      </c>
      <c r="N269" s="423"/>
      <c r="O269" s="167">
        <v>0</v>
      </c>
      <c r="P269" s="167">
        <v>0</v>
      </c>
      <c r="Q269" s="169">
        <f>O269+P269</f>
        <v>0</v>
      </c>
      <c r="R269" s="67" t="e">
        <f>Q269/$Q$270</f>
        <v>#DIV/0!</v>
      </c>
      <c r="S269" s="420"/>
      <c r="T269" s="418"/>
      <c r="U269" s="167">
        <v>0</v>
      </c>
      <c r="V269" s="167">
        <v>0</v>
      </c>
      <c r="W269" s="154">
        <f t="shared" si="4"/>
        <v>0</v>
      </c>
      <c r="X269" s="301"/>
    </row>
    <row r="270" spans="1:36" s="20" customFormat="1" ht="15.75" hidden="1" customHeight="1" thickBot="1" x14ac:dyDescent="0.3">
      <c r="A270" s="315" t="s">
        <v>51</v>
      </c>
      <c r="B270" s="316"/>
      <c r="C270" s="317"/>
      <c r="D270" s="168"/>
      <c r="E270" s="21"/>
      <c r="F270" s="16">
        <f>SUM(F265:F269)</f>
        <v>0</v>
      </c>
      <c r="G270" s="16">
        <f>SUM(G265:G269)</f>
        <v>0</v>
      </c>
      <c r="H270" s="16">
        <f>SUM(H265:H269)</f>
        <v>0</v>
      </c>
      <c r="I270" s="17">
        <v>1</v>
      </c>
      <c r="J270" s="16">
        <f>SUM(J265:J269)</f>
        <v>0</v>
      </c>
      <c r="K270" s="16">
        <f>SUM(K265:K269)</f>
        <v>0</v>
      </c>
      <c r="L270" s="16">
        <f>SUM(L265:L269)</f>
        <v>0</v>
      </c>
      <c r="M270" s="17">
        <v>1</v>
      </c>
      <c r="N270" s="16">
        <f>N265</f>
        <v>0</v>
      </c>
      <c r="O270" s="16">
        <f>SUM(O265:O269)</f>
        <v>0</v>
      </c>
      <c r="P270" s="16">
        <f>SUM(P265:P269)</f>
        <v>0</v>
      </c>
      <c r="Q270" s="16">
        <f>SUM(Q265:Q269)</f>
        <v>0</v>
      </c>
      <c r="R270" s="17">
        <v>1</v>
      </c>
      <c r="S270" s="16">
        <f>S265</f>
        <v>0</v>
      </c>
      <c r="T270" s="19">
        <f>T265</f>
        <v>0</v>
      </c>
      <c r="U270" s="155">
        <f>SUM(U265:U269)</f>
        <v>0</v>
      </c>
      <c r="V270" s="71">
        <f>SUM(V265:V269)</f>
        <v>0</v>
      </c>
      <c r="W270" s="156">
        <f t="shared" si="4"/>
        <v>0</v>
      </c>
      <c r="X270" s="178">
        <f>IFERROR(((1-(1-T270)*W270)*1),0)</f>
        <v>1</v>
      </c>
      <c r="Y270" s="63"/>
      <c r="Z270" s="63"/>
      <c r="AA270" s="63"/>
      <c r="AB270" s="63"/>
      <c r="AC270" s="63"/>
      <c r="AD270" s="63"/>
      <c r="AE270" s="63"/>
      <c r="AF270" s="63"/>
      <c r="AG270" s="63"/>
      <c r="AH270" s="63"/>
      <c r="AI270" s="63"/>
      <c r="AJ270" s="63"/>
    </row>
    <row r="271" spans="1:36" ht="15" hidden="1" customHeight="1" x14ac:dyDescent="0.25">
      <c r="A271" s="433">
        <f>A265+1</f>
        <v>45</v>
      </c>
      <c r="B271" s="430"/>
      <c r="C271" s="427"/>
      <c r="D271" s="424"/>
      <c r="E271" s="32" t="s">
        <v>45</v>
      </c>
      <c r="F271" s="167">
        <v>0</v>
      </c>
      <c r="G271" s="167">
        <v>0</v>
      </c>
      <c r="H271" s="169">
        <f>F271+G271</f>
        <v>0</v>
      </c>
      <c r="I271" s="67" t="e">
        <f>H271/$H$276</f>
        <v>#DIV/0!</v>
      </c>
      <c r="J271" s="167">
        <v>0</v>
      </c>
      <c r="K271" s="167">
        <v>0</v>
      </c>
      <c r="L271" s="169">
        <f>J271+K271</f>
        <v>0</v>
      </c>
      <c r="M271" s="67" t="e">
        <f>L271/$L$276</f>
        <v>#DIV/0!</v>
      </c>
      <c r="N271" s="421">
        <v>0</v>
      </c>
      <c r="O271" s="167">
        <v>0</v>
      </c>
      <c r="P271" s="167">
        <v>0</v>
      </c>
      <c r="Q271" s="169">
        <f>O271+P271</f>
        <v>0</v>
      </c>
      <c r="R271" s="67" t="e">
        <f>Q271/$Q$276</f>
        <v>#DIV/0!</v>
      </c>
      <c r="S271" s="419">
        <f>N276-Q276</f>
        <v>0</v>
      </c>
      <c r="T271" s="416">
        <f>IFERROR((S271/N276),0)</f>
        <v>0</v>
      </c>
      <c r="U271" s="167">
        <v>0</v>
      </c>
      <c r="V271" s="167">
        <v>0</v>
      </c>
      <c r="W271" s="154">
        <f t="shared" si="4"/>
        <v>0</v>
      </c>
      <c r="X271" s="299"/>
    </row>
    <row r="272" spans="1:36" ht="15" hidden="1" customHeight="1" x14ac:dyDescent="0.25">
      <c r="A272" s="434"/>
      <c r="B272" s="431"/>
      <c r="C272" s="428"/>
      <c r="D272" s="425"/>
      <c r="E272" s="32" t="s">
        <v>46</v>
      </c>
      <c r="F272" s="167">
        <v>0</v>
      </c>
      <c r="G272" s="167">
        <v>0</v>
      </c>
      <c r="H272" s="169">
        <f>F272+G272</f>
        <v>0</v>
      </c>
      <c r="I272" s="67" t="e">
        <f>H272/$H$276</f>
        <v>#DIV/0!</v>
      </c>
      <c r="J272" s="167">
        <v>0</v>
      </c>
      <c r="K272" s="167">
        <v>0</v>
      </c>
      <c r="L272" s="169">
        <f>J272+K272</f>
        <v>0</v>
      </c>
      <c r="M272" s="67" t="e">
        <f>L272/$L$276</f>
        <v>#DIV/0!</v>
      </c>
      <c r="N272" s="422"/>
      <c r="O272" s="167">
        <v>0</v>
      </c>
      <c r="P272" s="167">
        <v>0</v>
      </c>
      <c r="Q272" s="169">
        <f>O272+P272</f>
        <v>0</v>
      </c>
      <c r="R272" s="67" t="e">
        <f>Q272/$Q$276</f>
        <v>#DIV/0!</v>
      </c>
      <c r="S272" s="303"/>
      <c r="T272" s="417"/>
      <c r="U272" s="167">
        <v>0</v>
      </c>
      <c r="V272" s="167">
        <v>0</v>
      </c>
      <c r="W272" s="154">
        <f t="shared" si="4"/>
        <v>0</v>
      </c>
      <c r="X272" s="300"/>
    </row>
    <row r="273" spans="1:36" ht="15" hidden="1" customHeight="1" x14ac:dyDescent="0.25">
      <c r="A273" s="434"/>
      <c r="B273" s="431"/>
      <c r="C273" s="428"/>
      <c r="D273" s="425"/>
      <c r="E273" s="32" t="s">
        <v>47</v>
      </c>
      <c r="F273" s="167">
        <v>0</v>
      </c>
      <c r="G273" s="167">
        <v>0</v>
      </c>
      <c r="H273" s="169">
        <f>F273+G273</f>
        <v>0</v>
      </c>
      <c r="I273" s="67" t="e">
        <f>H273/$H$276</f>
        <v>#DIV/0!</v>
      </c>
      <c r="J273" s="167">
        <v>0</v>
      </c>
      <c r="K273" s="167">
        <v>0</v>
      </c>
      <c r="L273" s="169">
        <f>J273+K273</f>
        <v>0</v>
      </c>
      <c r="M273" s="67" t="e">
        <f>L273/$L$276</f>
        <v>#DIV/0!</v>
      </c>
      <c r="N273" s="422"/>
      <c r="O273" s="167">
        <v>0</v>
      </c>
      <c r="P273" s="167">
        <v>0</v>
      </c>
      <c r="Q273" s="169">
        <f>O273+P273</f>
        <v>0</v>
      </c>
      <c r="R273" s="67" t="e">
        <f>Q273/$Q$276</f>
        <v>#DIV/0!</v>
      </c>
      <c r="S273" s="303"/>
      <c r="T273" s="417"/>
      <c r="U273" s="167">
        <v>0</v>
      </c>
      <c r="V273" s="167">
        <v>0</v>
      </c>
      <c r="W273" s="154">
        <f t="shared" si="4"/>
        <v>0</v>
      </c>
      <c r="X273" s="300"/>
    </row>
    <row r="274" spans="1:36" ht="15" hidden="1" customHeight="1" x14ac:dyDescent="0.25">
      <c r="A274" s="434"/>
      <c r="B274" s="431"/>
      <c r="C274" s="428"/>
      <c r="D274" s="425"/>
      <c r="E274" s="32" t="s">
        <v>48</v>
      </c>
      <c r="F274" s="167">
        <v>0</v>
      </c>
      <c r="G274" s="167">
        <v>0</v>
      </c>
      <c r="H274" s="169">
        <f>F274+G274</f>
        <v>0</v>
      </c>
      <c r="I274" s="67" t="e">
        <f>H274/$H$276</f>
        <v>#DIV/0!</v>
      </c>
      <c r="J274" s="167">
        <v>0</v>
      </c>
      <c r="K274" s="167">
        <v>0</v>
      </c>
      <c r="L274" s="169">
        <f>J274+K274</f>
        <v>0</v>
      </c>
      <c r="M274" s="67" t="e">
        <f>L274/$L$276</f>
        <v>#DIV/0!</v>
      </c>
      <c r="N274" s="422"/>
      <c r="O274" s="167">
        <v>0</v>
      </c>
      <c r="P274" s="167">
        <v>0</v>
      </c>
      <c r="Q274" s="169">
        <f>O274+P274</f>
        <v>0</v>
      </c>
      <c r="R274" s="67" t="e">
        <f>Q274/$Q$276</f>
        <v>#DIV/0!</v>
      </c>
      <c r="S274" s="303"/>
      <c r="T274" s="417"/>
      <c r="U274" s="167">
        <v>0</v>
      </c>
      <c r="V274" s="167">
        <v>0</v>
      </c>
      <c r="W274" s="154">
        <f t="shared" si="4"/>
        <v>0</v>
      </c>
      <c r="X274" s="300"/>
    </row>
    <row r="275" spans="1:36" ht="15.75" hidden="1" customHeight="1" thickBot="1" x14ac:dyDescent="0.3">
      <c r="A275" s="435"/>
      <c r="B275" s="432"/>
      <c r="C275" s="429"/>
      <c r="D275" s="426"/>
      <c r="E275" s="32" t="s">
        <v>49</v>
      </c>
      <c r="F275" s="167">
        <v>0</v>
      </c>
      <c r="G275" s="167">
        <v>0</v>
      </c>
      <c r="H275" s="169">
        <f>F275+G275</f>
        <v>0</v>
      </c>
      <c r="I275" s="67" t="e">
        <f>H275/$H$276</f>
        <v>#DIV/0!</v>
      </c>
      <c r="J275" s="167">
        <v>0</v>
      </c>
      <c r="K275" s="167">
        <v>0</v>
      </c>
      <c r="L275" s="169">
        <f>J275+K275</f>
        <v>0</v>
      </c>
      <c r="M275" s="67" t="e">
        <f>L275/$L$276</f>
        <v>#DIV/0!</v>
      </c>
      <c r="N275" s="423"/>
      <c r="O275" s="167">
        <v>0</v>
      </c>
      <c r="P275" s="167">
        <v>0</v>
      </c>
      <c r="Q275" s="169">
        <f>O275+P275</f>
        <v>0</v>
      </c>
      <c r="R275" s="67" t="e">
        <f>Q275/$Q$276</f>
        <v>#DIV/0!</v>
      </c>
      <c r="S275" s="420"/>
      <c r="T275" s="418"/>
      <c r="U275" s="167">
        <v>0</v>
      </c>
      <c r="V275" s="167">
        <v>0</v>
      </c>
      <c r="W275" s="154">
        <f t="shared" si="4"/>
        <v>0</v>
      </c>
      <c r="X275" s="301"/>
    </row>
    <row r="276" spans="1:36" s="20" customFormat="1" ht="15.75" hidden="1" customHeight="1" thickBot="1" x14ac:dyDescent="0.3">
      <c r="A276" s="315" t="s">
        <v>51</v>
      </c>
      <c r="B276" s="316"/>
      <c r="C276" s="317"/>
      <c r="D276" s="168"/>
      <c r="E276" s="21"/>
      <c r="F276" s="16">
        <f>SUM(F271:F275)</f>
        <v>0</v>
      </c>
      <c r="G276" s="16">
        <f>SUM(G271:G275)</f>
        <v>0</v>
      </c>
      <c r="H276" s="16">
        <f>SUM(H271:H275)</f>
        <v>0</v>
      </c>
      <c r="I276" s="17">
        <v>1</v>
      </c>
      <c r="J276" s="16">
        <f>SUM(J271:J275)</f>
        <v>0</v>
      </c>
      <c r="K276" s="16">
        <f>SUM(K271:K275)</f>
        <v>0</v>
      </c>
      <c r="L276" s="16">
        <f>SUM(L271:L275)</f>
        <v>0</v>
      </c>
      <c r="M276" s="17">
        <v>1</v>
      </c>
      <c r="N276" s="16">
        <f>N271</f>
        <v>0</v>
      </c>
      <c r="O276" s="16">
        <f>SUM(O271:O275)</f>
        <v>0</v>
      </c>
      <c r="P276" s="16">
        <f>SUM(P271:P275)</f>
        <v>0</v>
      </c>
      <c r="Q276" s="16">
        <f>SUM(Q271:Q275)</f>
        <v>0</v>
      </c>
      <c r="R276" s="17">
        <v>1</v>
      </c>
      <c r="S276" s="16">
        <f>S271</f>
        <v>0</v>
      </c>
      <c r="T276" s="19">
        <f>T271</f>
        <v>0</v>
      </c>
      <c r="U276" s="155">
        <f>SUM(U271:U275)</f>
        <v>0</v>
      </c>
      <c r="V276" s="71">
        <f>SUM(V271:V275)</f>
        <v>0</v>
      </c>
      <c r="W276" s="156">
        <f t="shared" si="4"/>
        <v>0</v>
      </c>
      <c r="X276" s="178">
        <f>IFERROR(((1-(1-T276)*W276)*1),0)</f>
        <v>1</v>
      </c>
      <c r="Y276" s="63"/>
      <c r="Z276" s="63"/>
      <c r="AA276" s="63"/>
      <c r="AB276" s="63"/>
      <c r="AC276" s="63"/>
      <c r="AD276" s="63"/>
      <c r="AE276" s="63"/>
      <c r="AF276" s="63"/>
      <c r="AG276" s="63"/>
      <c r="AH276" s="63"/>
      <c r="AI276" s="63"/>
      <c r="AJ276" s="63"/>
    </row>
    <row r="277" spans="1:36" ht="15" hidden="1" customHeight="1" x14ac:dyDescent="0.25">
      <c r="A277" s="433">
        <f>A271+1</f>
        <v>46</v>
      </c>
      <c r="B277" s="430"/>
      <c r="C277" s="427"/>
      <c r="D277" s="424"/>
      <c r="E277" s="32" t="s">
        <v>45</v>
      </c>
      <c r="F277" s="167">
        <v>0</v>
      </c>
      <c r="G277" s="167">
        <v>0</v>
      </c>
      <c r="H277" s="169">
        <f>F277+G277</f>
        <v>0</v>
      </c>
      <c r="I277" s="67" t="e">
        <f>H277/$H$282</f>
        <v>#DIV/0!</v>
      </c>
      <c r="J277" s="167">
        <v>0</v>
      </c>
      <c r="K277" s="167">
        <v>0</v>
      </c>
      <c r="L277" s="169">
        <f>J277+K277</f>
        <v>0</v>
      </c>
      <c r="M277" s="67" t="e">
        <f>L277/$L$282</f>
        <v>#DIV/0!</v>
      </c>
      <c r="N277" s="421">
        <v>0</v>
      </c>
      <c r="O277" s="167">
        <v>0</v>
      </c>
      <c r="P277" s="167">
        <v>0</v>
      </c>
      <c r="Q277" s="169">
        <f>O277+P277</f>
        <v>0</v>
      </c>
      <c r="R277" s="67" t="e">
        <f>Q277/$Q$282</f>
        <v>#DIV/0!</v>
      </c>
      <c r="S277" s="419">
        <f>N282-Q282</f>
        <v>0</v>
      </c>
      <c r="T277" s="416">
        <f>IFERROR((S277/N282),0)</f>
        <v>0</v>
      </c>
      <c r="U277" s="167">
        <v>0</v>
      </c>
      <c r="V277" s="167">
        <v>0</v>
      </c>
      <c r="W277" s="154">
        <f t="shared" si="4"/>
        <v>0</v>
      </c>
      <c r="X277" s="299"/>
    </row>
    <row r="278" spans="1:36" ht="15" hidden="1" customHeight="1" x14ac:dyDescent="0.25">
      <c r="A278" s="434"/>
      <c r="B278" s="431"/>
      <c r="C278" s="428"/>
      <c r="D278" s="425"/>
      <c r="E278" s="32" t="s">
        <v>46</v>
      </c>
      <c r="F278" s="167">
        <v>0</v>
      </c>
      <c r="G278" s="167">
        <v>0</v>
      </c>
      <c r="H278" s="169">
        <f>F278+G278</f>
        <v>0</v>
      </c>
      <c r="I278" s="67" t="e">
        <f>H278/$H$282</f>
        <v>#DIV/0!</v>
      </c>
      <c r="J278" s="167">
        <v>0</v>
      </c>
      <c r="K278" s="167">
        <v>0</v>
      </c>
      <c r="L278" s="169">
        <f>J278+K278</f>
        <v>0</v>
      </c>
      <c r="M278" s="67" t="e">
        <f>L278/$L$282</f>
        <v>#DIV/0!</v>
      </c>
      <c r="N278" s="422"/>
      <c r="O278" s="167">
        <v>0</v>
      </c>
      <c r="P278" s="167">
        <v>0</v>
      </c>
      <c r="Q278" s="169">
        <f>O278+P278</f>
        <v>0</v>
      </c>
      <c r="R278" s="67" t="e">
        <f>Q278/$Q$282</f>
        <v>#DIV/0!</v>
      </c>
      <c r="S278" s="303"/>
      <c r="T278" s="417"/>
      <c r="U278" s="167">
        <v>0</v>
      </c>
      <c r="V278" s="167">
        <v>0</v>
      </c>
      <c r="W278" s="154">
        <f t="shared" si="4"/>
        <v>0</v>
      </c>
      <c r="X278" s="300"/>
    </row>
    <row r="279" spans="1:36" ht="15" hidden="1" customHeight="1" x14ac:dyDescent="0.25">
      <c r="A279" s="434"/>
      <c r="B279" s="431"/>
      <c r="C279" s="428"/>
      <c r="D279" s="425"/>
      <c r="E279" s="32" t="s">
        <v>47</v>
      </c>
      <c r="F279" s="167">
        <v>0</v>
      </c>
      <c r="G279" s="167">
        <v>0</v>
      </c>
      <c r="H279" s="169">
        <f>F279+G279</f>
        <v>0</v>
      </c>
      <c r="I279" s="67" t="e">
        <f>H279/$H$282</f>
        <v>#DIV/0!</v>
      </c>
      <c r="J279" s="167">
        <v>0</v>
      </c>
      <c r="K279" s="167">
        <v>0</v>
      </c>
      <c r="L279" s="169">
        <f>J279+K279</f>
        <v>0</v>
      </c>
      <c r="M279" s="67" t="e">
        <f>L279/$L$282</f>
        <v>#DIV/0!</v>
      </c>
      <c r="N279" s="422"/>
      <c r="O279" s="167">
        <v>0</v>
      </c>
      <c r="P279" s="167">
        <v>0</v>
      </c>
      <c r="Q279" s="169">
        <f>O279+P279</f>
        <v>0</v>
      </c>
      <c r="R279" s="67" t="e">
        <f>Q279/$Q$282</f>
        <v>#DIV/0!</v>
      </c>
      <c r="S279" s="303"/>
      <c r="T279" s="417"/>
      <c r="U279" s="167">
        <v>0</v>
      </c>
      <c r="V279" s="167">
        <v>0</v>
      </c>
      <c r="W279" s="154">
        <f t="shared" si="4"/>
        <v>0</v>
      </c>
      <c r="X279" s="300"/>
    </row>
    <row r="280" spans="1:36" ht="15" hidden="1" customHeight="1" x14ac:dyDescent="0.25">
      <c r="A280" s="434"/>
      <c r="B280" s="431"/>
      <c r="C280" s="428"/>
      <c r="D280" s="425"/>
      <c r="E280" s="32" t="s">
        <v>48</v>
      </c>
      <c r="F280" s="167">
        <v>0</v>
      </c>
      <c r="G280" s="167">
        <v>0</v>
      </c>
      <c r="H280" s="169">
        <f>F280+G280</f>
        <v>0</v>
      </c>
      <c r="I280" s="67" t="e">
        <f>H280/$H$282</f>
        <v>#DIV/0!</v>
      </c>
      <c r="J280" s="167">
        <v>0</v>
      </c>
      <c r="K280" s="167">
        <v>0</v>
      </c>
      <c r="L280" s="169">
        <f>J280+K280</f>
        <v>0</v>
      </c>
      <c r="M280" s="67" t="e">
        <f>L280/$L$282</f>
        <v>#DIV/0!</v>
      </c>
      <c r="N280" s="422"/>
      <c r="O280" s="167">
        <v>0</v>
      </c>
      <c r="P280" s="167">
        <v>0</v>
      </c>
      <c r="Q280" s="169">
        <f>O280+P280</f>
        <v>0</v>
      </c>
      <c r="R280" s="67" t="e">
        <f>Q280/$Q$282</f>
        <v>#DIV/0!</v>
      </c>
      <c r="S280" s="303"/>
      <c r="T280" s="417"/>
      <c r="U280" s="167">
        <v>0</v>
      </c>
      <c r="V280" s="167">
        <v>0</v>
      </c>
      <c r="W280" s="154">
        <f t="shared" si="4"/>
        <v>0</v>
      </c>
      <c r="X280" s="300"/>
    </row>
    <row r="281" spans="1:36" ht="15.75" hidden="1" customHeight="1" thickBot="1" x14ac:dyDescent="0.3">
      <c r="A281" s="435"/>
      <c r="B281" s="432"/>
      <c r="C281" s="429"/>
      <c r="D281" s="426"/>
      <c r="E281" s="32" t="s">
        <v>49</v>
      </c>
      <c r="F281" s="167">
        <v>0</v>
      </c>
      <c r="G281" s="167">
        <v>0</v>
      </c>
      <c r="H281" s="169">
        <f>F281+G281</f>
        <v>0</v>
      </c>
      <c r="I281" s="67" t="e">
        <f>H281/$H$282</f>
        <v>#DIV/0!</v>
      </c>
      <c r="J281" s="167">
        <v>0</v>
      </c>
      <c r="K281" s="167">
        <v>0</v>
      </c>
      <c r="L281" s="169">
        <f>J281+K281</f>
        <v>0</v>
      </c>
      <c r="M281" s="67" t="e">
        <f>L281/$L$282</f>
        <v>#DIV/0!</v>
      </c>
      <c r="N281" s="423"/>
      <c r="O281" s="167">
        <v>0</v>
      </c>
      <c r="P281" s="167">
        <v>0</v>
      </c>
      <c r="Q281" s="169">
        <f>O281+P281</f>
        <v>0</v>
      </c>
      <c r="R281" s="67" t="e">
        <f>Q281/$Q$282</f>
        <v>#DIV/0!</v>
      </c>
      <c r="S281" s="420"/>
      <c r="T281" s="418"/>
      <c r="U281" s="167">
        <v>0</v>
      </c>
      <c r="V281" s="167">
        <v>0</v>
      </c>
      <c r="W281" s="154">
        <f t="shared" si="4"/>
        <v>0</v>
      </c>
      <c r="X281" s="301"/>
    </row>
    <row r="282" spans="1:36" s="20" customFormat="1" ht="15.75" hidden="1" customHeight="1" thickBot="1" x14ac:dyDescent="0.3">
      <c r="A282" s="315" t="s">
        <v>51</v>
      </c>
      <c r="B282" s="316"/>
      <c r="C282" s="317"/>
      <c r="D282" s="168"/>
      <c r="E282" s="21"/>
      <c r="F282" s="16">
        <f>SUM(F277:F281)</f>
        <v>0</v>
      </c>
      <c r="G282" s="16">
        <f>SUM(G277:G281)</f>
        <v>0</v>
      </c>
      <c r="H282" s="16">
        <f>SUM(H277:H281)</f>
        <v>0</v>
      </c>
      <c r="I282" s="17">
        <v>1</v>
      </c>
      <c r="J282" s="16">
        <f>SUM(J277:J281)</f>
        <v>0</v>
      </c>
      <c r="K282" s="16">
        <f>SUM(K277:K281)</f>
        <v>0</v>
      </c>
      <c r="L282" s="16">
        <f>SUM(L277:L281)</f>
        <v>0</v>
      </c>
      <c r="M282" s="17">
        <v>1</v>
      </c>
      <c r="N282" s="16">
        <f>N277</f>
        <v>0</v>
      </c>
      <c r="O282" s="16">
        <f>SUM(O277:O281)</f>
        <v>0</v>
      </c>
      <c r="P282" s="16">
        <f>SUM(P277:P281)</f>
        <v>0</v>
      </c>
      <c r="Q282" s="16">
        <f>SUM(Q277:Q281)</f>
        <v>0</v>
      </c>
      <c r="R282" s="17">
        <v>1</v>
      </c>
      <c r="S282" s="16">
        <f>S277</f>
        <v>0</v>
      </c>
      <c r="T282" s="19">
        <f>T277</f>
        <v>0</v>
      </c>
      <c r="U282" s="155">
        <f>SUM(U277:U281)</f>
        <v>0</v>
      </c>
      <c r="V282" s="71">
        <f>SUM(V277:V281)</f>
        <v>0</v>
      </c>
      <c r="W282" s="156">
        <f t="shared" si="4"/>
        <v>0</v>
      </c>
      <c r="X282" s="178">
        <f>IFERROR(((1-(1-T282)*W282)*1),0)</f>
        <v>1</v>
      </c>
      <c r="Y282" s="63"/>
      <c r="Z282" s="63"/>
      <c r="AA282" s="63"/>
      <c r="AB282" s="63"/>
      <c r="AC282" s="63"/>
      <c r="AD282" s="63"/>
      <c r="AE282" s="63"/>
      <c r="AF282" s="63"/>
      <c r="AG282" s="63"/>
      <c r="AH282" s="63"/>
      <c r="AI282" s="63"/>
      <c r="AJ282" s="63"/>
    </row>
    <row r="283" spans="1:36" ht="15" hidden="1" customHeight="1" x14ac:dyDescent="0.25">
      <c r="A283" s="433">
        <f>A277+1</f>
        <v>47</v>
      </c>
      <c r="B283" s="430"/>
      <c r="C283" s="427"/>
      <c r="D283" s="424"/>
      <c r="E283" s="32" t="s">
        <v>45</v>
      </c>
      <c r="F283" s="167">
        <v>0</v>
      </c>
      <c r="G283" s="167">
        <v>0</v>
      </c>
      <c r="H283" s="169">
        <f>F283+G283</f>
        <v>0</v>
      </c>
      <c r="I283" s="67" t="e">
        <f>H283/$H$288</f>
        <v>#DIV/0!</v>
      </c>
      <c r="J283" s="167">
        <v>0</v>
      </c>
      <c r="K283" s="167">
        <v>0</v>
      </c>
      <c r="L283" s="169">
        <f>J283+K283</f>
        <v>0</v>
      </c>
      <c r="M283" s="67" t="e">
        <f>L283/$L$288</f>
        <v>#DIV/0!</v>
      </c>
      <c r="N283" s="421">
        <v>0</v>
      </c>
      <c r="O283" s="167">
        <v>0</v>
      </c>
      <c r="P283" s="167">
        <v>0</v>
      </c>
      <c r="Q283" s="169">
        <f>O283+P283</f>
        <v>0</v>
      </c>
      <c r="R283" s="67" t="e">
        <f>Q283/$Q$288</f>
        <v>#DIV/0!</v>
      </c>
      <c r="S283" s="419">
        <f>N288-Q288</f>
        <v>0</v>
      </c>
      <c r="T283" s="416">
        <f>IFERROR((S283/N288),0)</f>
        <v>0</v>
      </c>
      <c r="U283" s="167">
        <v>0</v>
      </c>
      <c r="V283" s="167">
        <v>0</v>
      </c>
      <c r="W283" s="154">
        <f t="shared" si="4"/>
        <v>0</v>
      </c>
      <c r="X283" s="299"/>
    </row>
    <row r="284" spans="1:36" ht="15" hidden="1" customHeight="1" x14ac:dyDescent="0.25">
      <c r="A284" s="434"/>
      <c r="B284" s="431"/>
      <c r="C284" s="428"/>
      <c r="D284" s="425"/>
      <c r="E284" s="32" t="s">
        <v>46</v>
      </c>
      <c r="F284" s="167">
        <v>0</v>
      </c>
      <c r="G284" s="167">
        <v>0</v>
      </c>
      <c r="H284" s="169">
        <f>F284+G284</f>
        <v>0</v>
      </c>
      <c r="I284" s="67" t="e">
        <f>H284/$H$288</f>
        <v>#DIV/0!</v>
      </c>
      <c r="J284" s="167">
        <v>0</v>
      </c>
      <c r="K284" s="167">
        <v>0</v>
      </c>
      <c r="L284" s="169">
        <f>J284+K284</f>
        <v>0</v>
      </c>
      <c r="M284" s="67" t="e">
        <f>L284/$L$288</f>
        <v>#DIV/0!</v>
      </c>
      <c r="N284" s="422"/>
      <c r="O284" s="167">
        <v>0</v>
      </c>
      <c r="P284" s="167">
        <v>0</v>
      </c>
      <c r="Q284" s="169">
        <f>O284+P284</f>
        <v>0</v>
      </c>
      <c r="R284" s="67" t="e">
        <f>Q284/$Q$288</f>
        <v>#DIV/0!</v>
      </c>
      <c r="S284" s="303"/>
      <c r="T284" s="417"/>
      <c r="U284" s="167">
        <v>0</v>
      </c>
      <c r="V284" s="167">
        <v>0</v>
      </c>
      <c r="W284" s="154">
        <f t="shared" si="4"/>
        <v>0</v>
      </c>
      <c r="X284" s="300"/>
    </row>
    <row r="285" spans="1:36" ht="15" hidden="1" customHeight="1" x14ac:dyDescent="0.25">
      <c r="A285" s="434"/>
      <c r="B285" s="431"/>
      <c r="C285" s="428"/>
      <c r="D285" s="425"/>
      <c r="E285" s="32" t="s">
        <v>47</v>
      </c>
      <c r="F285" s="167">
        <v>0</v>
      </c>
      <c r="G285" s="167">
        <v>0</v>
      </c>
      <c r="H285" s="169">
        <f>F285+G285</f>
        <v>0</v>
      </c>
      <c r="I285" s="67" t="e">
        <f>H285/$H$288</f>
        <v>#DIV/0!</v>
      </c>
      <c r="J285" s="167">
        <v>0</v>
      </c>
      <c r="K285" s="167">
        <v>0</v>
      </c>
      <c r="L285" s="169">
        <f>J285+K285</f>
        <v>0</v>
      </c>
      <c r="M285" s="67" t="e">
        <f>L285/$L$288</f>
        <v>#DIV/0!</v>
      </c>
      <c r="N285" s="422"/>
      <c r="O285" s="167">
        <v>0</v>
      </c>
      <c r="P285" s="167">
        <v>0</v>
      </c>
      <c r="Q285" s="169">
        <f>O285+P285</f>
        <v>0</v>
      </c>
      <c r="R285" s="67" t="e">
        <f>Q285/$Q$288</f>
        <v>#DIV/0!</v>
      </c>
      <c r="S285" s="303"/>
      <c r="T285" s="417"/>
      <c r="U285" s="167">
        <v>0</v>
      </c>
      <c r="V285" s="167">
        <v>0</v>
      </c>
      <c r="W285" s="154">
        <f t="shared" si="4"/>
        <v>0</v>
      </c>
      <c r="X285" s="300"/>
    </row>
    <row r="286" spans="1:36" ht="15" hidden="1" customHeight="1" x14ac:dyDescent="0.25">
      <c r="A286" s="434"/>
      <c r="B286" s="431"/>
      <c r="C286" s="428"/>
      <c r="D286" s="425"/>
      <c r="E286" s="32" t="s">
        <v>48</v>
      </c>
      <c r="F286" s="167">
        <v>0</v>
      </c>
      <c r="G286" s="167">
        <v>0</v>
      </c>
      <c r="H286" s="169">
        <f>F286+G286</f>
        <v>0</v>
      </c>
      <c r="I286" s="67" t="e">
        <f>H286/$H$288</f>
        <v>#DIV/0!</v>
      </c>
      <c r="J286" s="167">
        <v>0</v>
      </c>
      <c r="K286" s="167">
        <v>0</v>
      </c>
      <c r="L286" s="169">
        <f>J286+K286</f>
        <v>0</v>
      </c>
      <c r="M286" s="67" t="e">
        <f>L286/$L$288</f>
        <v>#DIV/0!</v>
      </c>
      <c r="N286" s="422"/>
      <c r="O286" s="167">
        <v>0</v>
      </c>
      <c r="P286" s="167">
        <v>0</v>
      </c>
      <c r="Q286" s="169">
        <f>O286+P286</f>
        <v>0</v>
      </c>
      <c r="R286" s="67" t="e">
        <f>Q286/$Q$288</f>
        <v>#DIV/0!</v>
      </c>
      <c r="S286" s="303"/>
      <c r="T286" s="417"/>
      <c r="U286" s="167">
        <v>0</v>
      </c>
      <c r="V286" s="167">
        <v>0</v>
      </c>
      <c r="W286" s="154">
        <f t="shared" si="4"/>
        <v>0</v>
      </c>
      <c r="X286" s="300"/>
    </row>
    <row r="287" spans="1:36" ht="15.75" hidden="1" customHeight="1" thickBot="1" x14ac:dyDescent="0.3">
      <c r="A287" s="435"/>
      <c r="B287" s="432"/>
      <c r="C287" s="429"/>
      <c r="D287" s="426"/>
      <c r="E287" s="32" t="s">
        <v>49</v>
      </c>
      <c r="F287" s="167">
        <v>0</v>
      </c>
      <c r="G287" s="167">
        <v>0</v>
      </c>
      <c r="H287" s="169">
        <f>F287+G287</f>
        <v>0</v>
      </c>
      <c r="I287" s="67" t="e">
        <f>H287/$H$288</f>
        <v>#DIV/0!</v>
      </c>
      <c r="J287" s="167">
        <v>0</v>
      </c>
      <c r="K287" s="167">
        <v>0</v>
      </c>
      <c r="L287" s="169">
        <f>J287+K287</f>
        <v>0</v>
      </c>
      <c r="M287" s="67" t="e">
        <f>L287/$L$288</f>
        <v>#DIV/0!</v>
      </c>
      <c r="N287" s="423"/>
      <c r="O287" s="167">
        <v>0</v>
      </c>
      <c r="P287" s="167">
        <v>0</v>
      </c>
      <c r="Q287" s="169">
        <f>O287+P287</f>
        <v>0</v>
      </c>
      <c r="R287" s="67" t="e">
        <f>Q287/$Q$288</f>
        <v>#DIV/0!</v>
      </c>
      <c r="S287" s="420"/>
      <c r="T287" s="418"/>
      <c r="U287" s="167">
        <v>0</v>
      </c>
      <c r="V287" s="167">
        <v>0</v>
      </c>
      <c r="W287" s="154">
        <f t="shared" si="4"/>
        <v>0</v>
      </c>
      <c r="X287" s="301"/>
    </row>
    <row r="288" spans="1:36" s="20" customFormat="1" ht="15.75" hidden="1" customHeight="1" thickBot="1" x14ac:dyDescent="0.3">
      <c r="A288" s="315" t="s">
        <v>51</v>
      </c>
      <c r="B288" s="316"/>
      <c r="C288" s="317"/>
      <c r="D288" s="168"/>
      <c r="E288" s="21"/>
      <c r="F288" s="16">
        <f>SUM(F283:F287)</f>
        <v>0</v>
      </c>
      <c r="G288" s="16">
        <f>SUM(G283:G287)</f>
        <v>0</v>
      </c>
      <c r="H288" s="16">
        <f>SUM(H283:H287)</f>
        <v>0</v>
      </c>
      <c r="I288" s="17">
        <v>1</v>
      </c>
      <c r="J288" s="16">
        <f>SUM(J283:J287)</f>
        <v>0</v>
      </c>
      <c r="K288" s="16">
        <f>SUM(K283:K287)</f>
        <v>0</v>
      </c>
      <c r="L288" s="16">
        <f>SUM(L283:L287)</f>
        <v>0</v>
      </c>
      <c r="M288" s="17">
        <v>1</v>
      </c>
      <c r="N288" s="16">
        <f>N283</f>
        <v>0</v>
      </c>
      <c r="O288" s="16">
        <f>SUM(O283:O287)</f>
        <v>0</v>
      </c>
      <c r="P288" s="16">
        <f>SUM(P283:P287)</f>
        <v>0</v>
      </c>
      <c r="Q288" s="16">
        <f>SUM(Q283:Q287)</f>
        <v>0</v>
      </c>
      <c r="R288" s="17">
        <v>1</v>
      </c>
      <c r="S288" s="16">
        <f>S283</f>
        <v>0</v>
      </c>
      <c r="T288" s="19">
        <f>T283</f>
        <v>0</v>
      </c>
      <c r="U288" s="155">
        <f>SUM(U283:U287)</f>
        <v>0</v>
      </c>
      <c r="V288" s="71">
        <f>SUM(V283:V287)</f>
        <v>0</v>
      </c>
      <c r="W288" s="156">
        <f t="shared" si="4"/>
        <v>0</v>
      </c>
      <c r="X288" s="178">
        <f>IFERROR(((1-(1-T288)*W288)*1),0)</f>
        <v>1</v>
      </c>
      <c r="Y288" s="63"/>
      <c r="Z288" s="63"/>
      <c r="AA288" s="63"/>
      <c r="AB288" s="63"/>
      <c r="AC288" s="63"/>
      <c r="AD288" s="63"/>
      <c r="AE288" s="63"/>
      <c r="AF288" s="63"/>
      <c r="AG288" s="63"/>
      <c r="AH288" s="63"/>
      <c r="AI288" s="63"/>
      <c r="AJ288" s="63"/>
    </row>
    <row r="289" spans="1:36" ht="15" hidden="1" customHeight="1" x14ac:dyDescent="0.25">
      <c r="A289" s="433">
        <f>A283+1</f>
        <v>48</v>
      </c>
      <c r="B289" s="430"/>
      <c r="C289" s="427"/>
      <c r="D289" s="424"/>
      <c r="E289" s="32" t="s">
        <v>45</v>
      </c>
      <c r="F289" s="167">
        <v>0</v>
      </c>
      <c r="G289" s="167">
        <v>0</v>
      </c>
      <c r="H289" s="169">
        <f>F289+G289</f>
        <v>0</v>
      </c>
      <c r="I289" s="67" t="e">
        <f>H289/$H$294</f>
        <v>#DIV/0!</v>
      </c>
      <c r="J289" s="167">
        <v>0</v>
      </c>
      <c r="K289" s="167">
        <v>0</v>
      </c>
      <c r="L289" s="169">
        <f>J289+K289</f>
        <v>0</v>
      </c>
      <c r="M289" s="67" t="e">
        <f>L289/$L$294</f>
        <v>#DIV/0!</v>
      </c>
      <c r="N289" s="421">
        <v>0</v>
      </c>
      <c r="O289" s="167">
        <v>0</v>
      </c>
      <c r="P289" s="167">
        <v>0</v>
      </c>
      <c r="Q289" s="169">
        <f>O289+P289</f>
        <v>0</v>
      </c>
      <c r="R289" s="67" t="e">
        <f>Q289/$Q$294</f>
        <v>#DIV/0!</v>
      </c>
      <c r="S289" s="419">
        <f>N294-Q294</f>
        <v>0</v>
      </c>
      <c r="T289" s="416">
        <f>IFERROR((S289/N294),0)</f>
        <v>0</v>
      </c>
      <c r="U289" s="167">
        <v>0</v>
      </c>
      <c r="V289" s="167">
        <v>0</v>
      </c>
      <c r="W289" s="154">
        <f t="shared" si="4"/>
        <v>0</v>
      </c>
      <c r="X289" s="299"/>
    </row>
    <row r="290" spans="1:36" ht="15" hidden="1" customHeight="1" x14ac:dyDescent="0.25">
      <c r="A290" s="434"/>
      <c r="B290" s="431"/>
      <c r="C290" s="428"/>
      <c r="D290" s="425"/>
      <c r="E290" s="32" t="s">
        <v>46</v>
      </c>
      <c r="F290" s="167">
        <v>0</v>
      </c>
      <c r="G290" s="167">
        <v>0</v>
      </c>
      <c r="H290" s="169">
        <f>F290+G290</f>
        <v>0</v>
      </c>
      <c r="I290" s="67" t="e">
        <f>H290/$H$294</f>
        <v>#DIV/0!</v>
      </c>
      <c r="J290" s="167">
        <v>0</v>
      </c>
      <c r="K290" s="167">
        <v>0</v>
      </c>
      <c r="L290" s="169">
        <f>J290+K290</f>
        <v>0</v>
      </c>
      <c r="M290" s="67" t="e">
        <f>L290/$L$294</f>
        <v>#DIV/0!</v>
      </c>
      <c r="N290" s="422"/>
      <c r="O290" s="167">
        <v>0</v>
      </c>
      <c r="P290" s="167">
        <v>0</v>
      </c>
      <c r="Q290" s="169">
        <f>O290+P290</f>
        <v>0</v>
      </c>
      <c r="R290" s="67" t="e">
        <f>Q290/$Q$294</f>
        <v>#DIV/0!</v>
      </c>
      <c r="S290" s="303"/>
      <c r="T290" s="417"/>
      <c r="U290" s="167">
        <v>0</v>
      </c>
      <c r="V290" s="167">
        <v>0</v>
      </c>
      <c r="W290" s="154">
        <f t="shared" si="4"/>
        <v>0</v>
      </c>
      <c r="X290" s="300"/>
    </row>
    <row r="291" spans="1:36" ht="15" hidden="1" customHeight="1" x14ac:dyDescent="0.25">
      <c r="A291" s="434"/>
      <c r="B291" s="431"/>
      <c r="C291" s="428"/>
      <c r="D291" s="425"/>
      <c r="E291" s="32" t="s">
        <v>47</v>
      </c>
      <c r="F291" s="167">
        <v>0</v>
      </c>
      <c r="G291" s="167">
        <v>0</v>
      </c>
      <c r="H291" s="169">
        <f>F291+G291</f>
        <v>0</v>
      </c>
      <c r="I291" s="67" t="e">
        <f>H291/$H$294</f>
        <v>#DIV/0!</v>
      </c>
      <c r="J291" s="167">
        <v>0</v>
      </c>
      <c r="K291" s="167">
        <v>0</v>
      </c>
      <c r="L291" s="169">
        <f>J291+K291</f>
        <v>0</v>
      </c>
      <c r="M291" s="67" t="e">
        <f>L291/$L$294</f>
        <v>#DIV/0!</v>
      </c>
      <c r="N291" s="422"/>
      <c r="O291" s="167">
        <v>0</v>
      </c>
      <c r="P291" s="167">
        <v>0</v>
      </c>
      <c r="Q291" s="169">
        <f>O291+P291</f>
        <v>0</v>
      </c>
      <c r="R291" s="67" t="e">
        <f>Q291/$Q$294</f>
        <v>#DIV/0!</v>
      </c>
      <c r="S291" s="303"/>
      <c r="T291" s="417"/>
      <c r="U291" s="167">
        <v>0</v>
      </c>
      <c r="V291" s="167">
        <v>0</v>
      </c>
      <c r="W291" s="154">
        <f t="shared" si="4"/>
        <v>0</v>
      </c>
      <c r="X291" s="300"/>
    </row>
    <row r="292" spans="1:36" ht="15" hidden="1" customHeight="1" x14ac:dyDescent="0.25">
      <c r="A292" s="434"/>
      <c r="B292" s="431"/>
      <c r="C292" s="428"/>
      <c r="D292" s="425"/>
      <c r="E292" s="32" t="s">
        <v>48</v>
      </c>
      <c r="F292" s="167">
        <v>0</v>
      </c>
      <c r="G292" s="167">
        <v>0</v>
      </c>
      <c r="H292" s="169">
        <f>F292+G292</f>
        <v>0</v>
      </c>
      <c r="I292" s="67" t="e">
        <f>H292/$H$294</f>
        <v>#DIV/0!</v>
      </c>
      <c r="J292" s="167">
        <v>0</v>
      </c>
      <c r="K292" s="167">
        <v>0</v>
      </c>
      <c r="L292" s="169">
        <f>J292+K292</f>
        <v>0</v>
      </c>
      <c r="M292" s="67" t="e">
        <f>L292/$L$294</f>
        <v>#DIV/0!</v>
      </c>
      <c r="N292" s="422"/>
      <c r="O292" s="167">
        <v>0</v>
      </c>
      <c r="P292" s="167">
        <v>0</v>
      </c>
      <c r="Q292" s="169">
        <f>O292+P292</f>
        <v>0</v>
      </c>
      <c r="R292" s="67" t="e">
        <f>Q292/$Q$294</f>
        <v>#DIV/0!</v>
      </c>
      <c r="S292" s="303"/>
      <c r="T292" s="417"/>
      <c r="U292" s="167">
        <v>0</v>
      </c>
      <c r="V292" s="167">
        <v>0</v>
      </c>
      <c r="W292" s="154">
        <f t="shared" si="4"/>
        <v>0</v>
      </c>
      <c r="X292" s="300"/>
    </row>
    <row r="293" spans="1:36" ht="15.75" hidden="1" customHeight="1" thickBot="1" x14ac:dyDescent="0.3">
      <c r="A293" s="435"/>
      <c r="B293" s="432"/>
      <c r="C293" s="429"/>
      <c r="D293" s="426"/>
      <c r="E293" s="32" t="s">
        <v>49</v>
      </c>
      <c r="F293" s="167">
        <v>0</v>
      </c>
      <c r="G293" s="167">
        <v>0</v>
      </c>
      <c r="H293" s="169">
        <f>F293+G293</f>
        <v>0</v>
      </c>
      <c r="I293" s="67" t="e">
        <f>H293/$H$294</f>
        <v>#DIV/0!</v>
      </c>
      <c r="J293" s="167">
        <v>0</v>
      </c>
      <c r="K293" s="167">
        <v>0</v>
      </c>
      <c r="L293" s="169">
        <f>J293+K293</f>
        <v>0</v>
      </c>
      <c r="M293" s="67" t="e">
        <f>L293/$L$294</f>
        <v>#DIV/0!</v>
      </c>
      <c r="N293" s="423"/>
      <c r="O293" s="167">
        <v>0</v>
      </c>
      <c r="P293" s="167">
        <v>0</v>
      </c>
      <c r="Q293" s="169">
        <f>O293+P293</f>
        <v>0</v>
      </c>
      <c r="R293" s="67" t="e">
        <f>Q293/$Q$294</f>
        <v>#DIV/0!</v>
      </c>
      <c r="S293" s="420"/>
      <c r="T293" s="418"/>
      <c r="U293" s="167">
        <v>0</v>
      </c>
      <c r="V293" s="167">
        <v>0</v>
      </c>
      <c r="W293" s="154">
        <f t="shared" si="4"/>
        <v>0</v>
      </c>
      <c r="X293" s="301"/>
    </row>
    <row r="294" spans="1:36" s="20" customFormat="1" ht="15.75" hidden="1" customHeight="1" thickBot="1" x14ac:dyDescent="0.3">
      <c r="A294" s="315" t="s">
        <v>51</v>
      </c>
      <c r="B294" s="316"/>
      <c r="C294" s="317"/>
      <c r="D294" s="168"/>
      <c r="E294" s="21"/>
      <c r="F294" s="16">
        <f>SUM(F289:F293)</f>
        <v>0</v>
      </c>
      <c r="G294" s="16">
        <f>SUM(G289:G293)</f>
        <v>0</v>
      </c>
      <c r="H294" s="16">
        <f>SUM(H289:H293)</f>
        <v>0</v>
      </c>
      <c r="I294" s="17">
        <v>1</v>
      </c>
      <c r="J294" s="16">
        <f>SUM(J289:J293)</f>
        <v>0</v>
      </c>
      <c r="K294" s="16">
        <f>SUM(K289:K293)</f>
        <v>0</v>
      </c>
      <c r="L294" s="16">
        <f>SUM(L289:L293)</f>
        <v>0</v>
      </c>
      <c r="M294" s="17">
        <v>1</v>
      </c>
      <c r="N294" s="16">
        <f>N289</f>
        <v>0</v>
      </c>
      <c r="O294" s="16">
        <f>SUM(O289:O293)</f>
        <v>0</v>
      </c>
      <c r="P294" s="16">
        <f>SUM(P289:P293)</f>
        <v>0</v>
      </c>
      <c r="Q294" s="16">
        <f>SUM(Q289:Q293)</f>
        <v>0</v>
      </c>
      <c r="R294" s="17">
        <v>1</v>
      </c>
      <c r="S294" s="16">
        <f>S289</f>
        <v>0</v>
      </c>
      <c r="T294" s="19">
        <f>T289</f>
        <v>0</v>
      </c>
      <c r="U294" s="155">
        <f>SUM(U289:U293)</f>
        <v>0</v>
      </c>
      <c r="V294" s="71">
        <f>SUM(V289:V293)</f>
        <v>0</v>
      </c>
      <c r="W294" s="156">
        <f t="shared" si="4"/>
        <v>0</v>
      </c>
      <c r="X294" s="178">
        <f>IFERROR(((1-(1-T294)*W294)*1),0)</f>
        <v>1</v>
      </c>
      <c r="Y294" s="63"/>
      <c r="Z294" s="63"/>
      <c r="AA294" s="63"/>
      <c r="AB294" s="63"/>
      <c r="AC294" s="63"/>
      <c r="AD294" s="63"/>
      <c r="AE294" s="63"/>
      <c r="AF294" s="63"/>
      <c r="AG294" s="63"/>
      <c r="AH294" s="63"/>
      <c r="AI294" s="63"/>
      <c r="AJ294" s="63"/>
    </row>
    <row r="295" spans="1:36" ht="15" hidden="1" customHeight="1" x14ac:dyDescent="0.25">
      <c r="A295" s="433">
        <f>A289+1</f>
        <v>49</v>
      </c>
      <c r="B295" s="430"/>
      <c r="C295" s="427"/>
      <c r="D295" s="424"/>
      <c r="E295" s="32" t="s">
        <v>45</v>
      </c>
      <c r="F295" s="167">
        <v>0</v>
      </c>
      <c r="G295" s="167">
        <v>0</v>
      </c>
      <c r="H295" s="169">
        <f>F295+G295</f>
        <v>0</v>
      </c>
      <c r="I295" s="67" t="e">
        <f>H295/$H$300</f>
        <v>#DIV/0!</v>
      </c>
      <c r="J295" s="167">
        <v>0</v>
      </c>
      <c r="K295" s="167">
        <v>0</v>
      </c>
      <c r="L295" s="169">
        <f>J295+K295</f>
        <v>0</v>
      </c>
      <c r="M295" s="67" t="e">
        <f>L295/$L$300</f>
        <v>#DIV/0!</v>
      </c>
      <c r="N295" s="421">
        <v>0</v>
      </c>
      <c r="O295" s="167">
        <v>0</v>
      </c>
      <c r="P295" s="167">
        <v>0</v>
      </c>
      <c r="Q295" s="169">
        <f>O295+P295</f>
        <v>0</v>
      </c>
      <c r="R295" s="67" t="e">
        <f>Q295/$Q$300</f>
        <v>#DIV/0!</v>
      </c>
      <c r="S295" s="419">
        <f>N300-Q300</f>
        <v>0</v>
      </c>
      <c r="T295" s="416">
        <f>IFERROR((S295/N300),0)</f>
        <v>0</v>
      </c>
      <c r="U295" s="167">
        <v>0</v>
      </c>
      <c r="V295" s="167">
        <v>0</v>
      </c>
      <c r="W295" s="154">
        <f t="shared" si="4"/>
        <v>0</v>
      </c>
      <c r="X295" s="299"/>
    </row>
    <row r="296" spans="1:36" ht="15" hidden="1" customHeight="1" x14ac:dyDescent="0.25">
      <c r="A296" s="434"/>
      <c r="B296" s="431"/>
      <c r="C296" s="428"/>
      <c r="D296" s="425"/>
      <c r="E296" s="32" t="s">
        <v>46</v>
      </c>
      <c r="F296" s="167">
        <v>0</v>
      </c>
      <c r="G296" s="167">
        <v>0</v>
      </c>
      <c r="H296" s="169">
        <f>F296+G296</f>
        <v>0</v>
      </c>
      <c r="I296" s="67" t="e">
        <f>H296/$H$300</f>
        <v>#DIV/0!</v>
      </c>
      <c r="J296" s="167">
        <v>0</v>
      </c>
      <c r="K296" s="167">
        <v>0</v>
      </c>
      <c r="L296" s="169">
        <f>J296+K296</f>
        <v>0</v>
      </c>
      <c r="M296" s="67" t="e">
        <f>L296/$L$300</f>
        <v>#DIV/0!</v>
      </c>
      <c r="N296" s="422"/>
      <c r="O296" s="167">
        <v>0</v>
      </c>
      <c r="P296" s="167">
        <v>0</v>
      </c>
      <c r="Q296" s="169">
        <f>O296+P296</f>
        <v>0</v>
      </c>
      <c r="R296" s="67" t="e">
        <f>Q296/$Q$300</f>
        <v>#DIV/0!</v>
      </c>
      <c r="S296" s="303"/>
      <c r="T296" s="417"/>
      <c r="U296" s="167">
        <v>0</v>
      </c>
      <c r="V296" s="167">
        <v>0</v>
      </c>
      <c r="W296" s="154">
        <f t="shared" si="4"/>
        <v>0</v>
      </c>
      <c r="X296" s="300"/>
    </row>
    <row r="297" spans="1:36" ht="15" hidden="1" customHeight="1" x14ac:dyDescent="0.25">
      <c r="A297" s="434"/>
      <c r="B297" s="431"/>
      <c r="C297" s="428"/>
      <c r="D297" s="425"/>
      <c r="E297" s="32" t="s">
        <v>47</v>
      </c>
      <c r="F297" s="167">
        <v>0</v>
      </c>
      <c r="G297" s="167">
        <v>0</v>
      </c>
      <c r="H297" s="169">
        <f>F297+G297</f>
        <v>0</v>
      </c>
      <c r="I297" s="67" t="e">
        <f>H297/$H$300</f>
        <v>#DIV/0!</v>
      </c>
      <c r="J297" s="167">
        <v>0</v>
      </c>
      <c r="K297" s="167">
        <v>0</v>
      </c>
      <c r="L297" s="169">
        <f>J297+K297</f>
        <v>0</v>
      </c>
      <c r="M297" s="67" t="e">
        <f>L297/$L$300</f>
        <v>#DIV/0!</v>
      </c>
      <c r="N297" s="422"/>
      <c r="O297" s="167">
        <v>0</v>
      </c>
      <c r="P297" s="167">
        <v>0</v>
      </c>
      <c r="Q297" s="169">
        <f>O297+P297</f>
        <v>0</v>
      </c>
      <c r="R297" s="67" t="e">
        <f>Q297/$Q$300</f>
        <v>#DIV/0!</v>
      </c>
      <c r="S297" s="303"/>
      <c r="T297" s="417"/>
      <c r="U297" s="167">
        <v>0</v>
      </c>
      <c r="V297" s="167">
        <v>0</v>
      </c>
      <c r="W297" s="154">
        <f t="shared" si="4"/>
        <v>0</v>
      </c>
      <c r="X297" s="300"/>
    </row>
    <row r="298" spans="1:36" ht="15" hidden="1" customHeight="1" x14ac:dyDescent="0.25">
      <c r="A298" s="434"/>
      <c r="B298" s="431"/>
      <c r="C298" s="428"/>
      <c r="D298" s="425"/>
      <c r="E298" s="32" t="s">
        <v>48</v>
      </c>
      <c r="F298" s="167">
        <v>0</v>
      </c>
      <c r="G298" s="167">
        <v>0</v>
      </c>
      <c r="H298" s="169">
        <f>F298+G298</f>
        <v>0</v>
      </c>
      <c r="I298" s="67" t="e">
        <f>H298/$H$300</f>
        <v>#DIV/0!</v>
      </c>
      <c r="J298" s="167">
        <v>0</v>
      </c>
      <c r="K298" s="167">
        <v>0</v>
      </c>
      <c r="L298" s="169">
        <f>J298+K298</f>
        <v>0</v>
      </c>
      <c r="M298" s="67" t="e">
        <f>L298/$L$300</f>
        <v>#DIV/0!</v>
      </c>
      <c r="N298" s="422"/>
      <c r="O298" s="167">
        <v>0</v>
      </c>
      <c r="P298" s="167">
        <v>0</v>
      </c>
      <c r="Q298" s="169">
        <f>O298+P298</f>
        <v>0</v>
      </c>
      <c r="R298" s="67" t="e">
        <f>Q298/$Q$300</f>
        <v>#DIV/0!</v>
      </c>
      <c r="S298" s="303"/>
      <c r="T298" s="417"/>
      <c r="U298" s="167">
        <v>0</v>
      </c>
      <c r="V298" s="167">
        <v>0</v>
      </c>
      <c r="W298" s="154">
        <f t="shared" si="4"/>
        <v>0</v>
      </c>
      <c r="X298" s="300"/>
    </row>
    <row r="299" spans="1:36" ht="15.75" hidden="1" customHeight="1" thickBot="1" x14ac:dyDescent="0.3">
      <c r="A299" s="435"/>
      <c r="B299" s="432"/>
      <c r="C299" s="429"/>
      <c r="D299" s="426"/>
      <c r="E299" s="32" t="s">
        <v>49</v>
      </c>
      <c r="F299" s="167">
        <v>0</v>
      </c>
      <c r="G299" s="167">
        <v>0</v>
      </c>
      <c r="H299" s="169">
        <f>F299+G299</f>
        <v>0</v>
      </c>
      <c r="I299" s="67" t="e">
        <f>H299/$H$300</f>
        <v>#DIV/0!</v>
      </c>
      <c r="J299" s="167">
        <v>0</v>
      </c>
      <c r="K299" s="167">
        <v>0</v>
      </c>
      <c r="L299" s="169">
        <f>J299+K299</f>
        <v>0</v>
      </c>
      <c r="M299" s="67" t="e">
        <f>L299/$L$300</f>
        <v>#DIV/0!</v>
      </c>
      <c r="N299" s="423"/>
      <c r="O299" s="167">
        <v>0</v>
      </c>
      <c r="P299" s="167">
        <v>0</v>
      </c>
      <c r="Q299" s="169">
        <f>O299+P299</f>
        <v>0</v>
      </c>
      <c r="R299" s="67" t="e">
        <f>Q299/$Q$300</f>
        <v>#DIV/0!</v>
      </c>
      <c r="S299" s="420"/>
      <c r="T299" s="418"/>
      <c r="U299" s="167">
        <v>0</v>
      </c>
      <c r="V299" s="167">
        <v>0</v>
      </c>
      <c r="W299" s="154">
        <f t="shared" si="4"/>
        <v>0</v>
      </c>
      <c r="X299" s="301"/>
    </row>
    <row r="300" spans="1:36" s="20" customFormat="1" ht="15.75" hidden="1" customHeight="1" thickBot="1" x14ac:dyDescent="0.3">
      <c r="A300" s="315" t="s">
        <v>51</v>
      </c>
      <c r="B300" s="316"/>
      <c r="C300" s="317"/>
      <c r="D300" s="168"/>
      <c r="E300" s="21"/>
      <c r="F300" s="16">
        <f>SUM(F295:F299)</f>
        <v>0</v>
      </c>
      <c r="G300" s="16">
        <f>SUM(G295:G299)</f>
        <v>0</v>
      </c>
      <c r="H300" s="16">
        <f>SUM(H295:H299)</f>
        <v>0</v>
      </c>
      <c r="I300" s="17">
        <v>1</v>
      </c>
      <c r="J300" s="16">
        <f>SUM(J295:J299)</f>
        <v>0</v>
      </c>
      <c r="K300" s="16">
        <f>SUM(K295:K299)</f>
        <v>0</v>
      </c>
      <c r="L300" s="16">
        <f>SUM(L295:L299)</f>
        <v>0</v>
      </c>
      <c r="M300" s="17">
        <v>1</v>
      </c>
      <c r="N300" s="16">
        <f>N295</f>
        <v>0</v>
      </c>
      <c r="O300" s="16">
        <f>SUM(O295:O299)</f>
        <v>0</v>
      </c>
      <c r="P300" s="16">
        <f>SUM(P295:P299)</f>
        <v>0</v>
      </c>
      <c r="Q300" s="16">
        <f>SUM(Q295:Q299)</f>
        <v>0</v>
      </c>
      <c r="R300" s="17">
        <v>1</v>
      </c>
      <c r="S300" s="16">
        <f>S295</f>
        <v>0</v>
      </c>
      <c r="T300" s="19">
        <f>T295</f>
        <v>0</v>
      </c>
      <c r="U300" s="155">
        <f>SUM(U295:U299)</f>
        <v>0</v>
      </c>
      <c r="V300" s="71">
        <f>SUM(V295:V299)</f>
        <v>0</v>
      </c>
      <c r="W300" s="156">
        <f t="shared" si="4"/>
        <v>0</v>
      </c>
      <c r="X300" s="178">
        <f>IFERROR(((1-(1-T300)*W300)*1),0)</f>
        <v>1</v>
      </c>
      <c r="Y300" s="63"/>
      <c r="Z300" s="63"/>
      <c r="AA300" s="63"/>
      <c r="AB300" s="63"/>
      <c r="AC300" s="63"/>
      <c r="AD300" s="63"/>
      <c r="AE300" s="63"/>
      <c r="AF300" s="63"/>
      <c r="AG300" s="63"/>
      <c r="AH300" s="63"/>
      <c r="AI300" s="63"/>
      <c r="AJ300" s="63"/>
    </row>
    <row r="301" spans="1:36" ht="15" hidden="1" customHeight="1" x14ac:dyDescent="0.25">
      <c r="A301" s="433">
        <f>A295+1</f>
        <v>50</v>
      </c>
      <c r="B301" s="430"/>
      <c r="C301" s="427"/>
      <c r="D301" s="424"/>
      <c r="E301" s="32" t="s">
        <v>45</v>
      </c>
      <c r="F301" s="167">
        <v>0</v>
      </c>
      <c r="G301" s="167">
        <v>0</v>
      </c>
      <c r="H301" s="169">
        <f>F301+G301</f>
        <v>0</v>
      </c>
      <c r="I301" s="67" t="e">
        <f>H301/$H$306</f>
        <v>#DIV/0!</v>
      </c>
      <c r="J301" s="167">
        <v>0</v>
      </c>
      <c r="K301" s="167">
        <v>0</v>
      </c>
      <c r="L301" s="169">
        <f>J301+K301</f>
        <v>0</v>
      </c>
      <c r="M301" s="67" t="e">
        <f>L301/$L$306</f>
        <v>#DIV/0!</v>
      </c>
      <c r="N301" s="421">
        <v>0</v>
      </c>
      <c r="O301" s="167">
        <v>0</v>
      </c>
      <c r="P301" s="167">
        <v>0</v>
      </c>
      <c r="Q301" s="169">
        <f>O301+P301</f>
        <v>0</v>
      </c>
      <c r="R301" s="67" t="e">
        <f>Q301/$Q$306</f>
        <v>#DIV/0!</v>
      </c>
      <c r="S301" s="419">
        <f>N306-Q306</f>
        <v>0</v>
      </c>
      <c r="T301" s="416">
        <f>IFERROR((S301/N306),0)</f>
        <v>0</v>
      </c>
      <c r="U301" s="167">
        <v>0</v>
      </c>
      <c r="V301" s="167">
        <v>0</v>
      </c>
      <c r="W301" s="154">
        <f t="shared" si="4"/>
        <v>0</v>
      </c>
      <c r="X301" s="299"/>
    </row>
    <row r="302" spans="1:36" ht="15" hidden="1" customHeight="1" x14ac:dyDescent="0.25">
      <c r="A302" s="434"/>
      <c r="B302" s="431"/>
      <c r="C302" s="428"/>
      <c r="D302" s="425"/>
      <c r="E302" s="32" t="s">
        <v>46</v>
      </c>
      <c r="F302" s="167">
        <v>0</v>
      </c>
      <c r="G302" s="167">
        <v>0</v>
      </c>
      <c r="H302" s="169">
        <f>F302+G302</f>
        <v>0</v>
      </c>
      <c r="I302" s="67" t="e">
        <f>H302/$H$306</f>
        <v>#DIV/0!</v>
      </c>
      <c r="J302" s="167">
        <v>0</v>
      </c>
      <c r="K302" s="167">
        <v>0</v>
      </c>
      <c r="L302" s="169">
        <f>J302+K302</f>
        <v>0</v>
      </c>
      <c r="M302" s="67" t="e">
        <f>L302/$L$306</f>
        <v>#DIV/0!</v>
      </c>
      <c r="N302" s="422"/>
      <c r="O302" s="167">
        <v>0</v>
      </c>
      <c r="P302" s="167">
        <v>0</v>
      </c>
      <c r="Q302" s="169">
        <f>O302+P302</f>
        <v>0</v>
      </c>
      <c r="R302" s="67" t="e">
        <f>Q302/$Q$306</f>
        <v>#DIV/0!</v>
      </c>
      <c r="S302" s="303"/>
      <c r="T302" s="417"/>
      <c r="U302" s="167">
        <v>0</v>
      </c>
      <c r="V302" s="167">
        <v>0</v>
      </c>
      <c r="W302" s="154">
        <f t="shared" si="4"/>
        <v>0</v>
      </c>
      <c r="X302" s="300"/>
    </row>
    <row r="303" spans="1:36" ht="15" hidden="1" customHeight="1" x14ac:dyDescent="0.25">
      <c r="A303" s="434"/>
      <c r="B303" s="431"/>
      <c r="C303" s="428"/>
      <c r="D303" s="425"/>
      <c r="E303" s="32" t="s">
        <v>47</v>
      </c>
      <c r="F303" s="167">
        <v>0</v>
      </c>
      <c r="G303" s="167">
        <v>0</v>
      </c>
      <c r="H303" s="169">
        <f>F303+G303</f>
        <v>0</v>
      </c>
      <c r="I303" s="67" t="e">
        <f>H303/$H$306</f>
        <v>#DIV/0!</v>
      </c>
      <c r="J303" s="167">
        <v>0</v>
      </c>
      <c r="K303" s="167">
        <v>0</v>
      </c>
      <c r="L303" s="169">
        <f>J303+K303</f>
        <v>0</v>
      </c>
      <c r="M303" s="67" t="e">
        <f>L303/$L$306</f>
        <v>#DIV/0!</v>
      </c>
      <c r="N303" s="422"/>
      <c r="O303" s="167">
        <v>0</v>
      </c>
      <c r="P303" s="167">
        <v>0</v>
      </c>
      <c r="Q303" s="169">
        <f>O303+P303</f>
        <v>0</v>
      </c>
      <c r="R303" s="67" t="e">
        <f>Q303/$Q$306</f>
        <v>#DIV/0!</v>
      </c>
      <c r="S303" s="303"/>
      <c r="T303" s="417"/>
      <c r="U303" s="167">
        <v>0</v>
      </c>
      <c r="V303" s="167">
        <v>0</v>
      </c>
      <c r="W303" s="154">
        <f t="shared" si="4"/>
        <v>0</v>
      </c>
      <c r="X303" s="300"/>
    </row>
    <row r="304" spans="1:36" ht="15" hidden="1" customHeight="1" x14ac:dyDescent="0.25">
      <c r="A304" s="434"/>
      <c r="B304" s="431"/>
      <c r="C304" s="428"/>
      <c r="D304" s="425"/>
      <c r="E304" s="32" t="s">
        <v>48</v>
      </c>
      <c r="F304" s="167">
        <v>0</v>
      </c>
      <c r="G304" s="167">
        <v>0</v>
      </c>
      <c r="H304" s="169">
        <f>F304+G304</f>
        <v>0</v>
      </c>
      <c r="I304" s="67" t="e">
        <f>H304/$H$306</f>
        <v>#DIV/0!</v>
      </c>
      <c r="J304" s="167">
        <v>0</v>
      </c>
      <c r="K304" s="167">
        <v>0</v>
      </c>
      <c r="L304" s="169">
        <f>J304+K304</f>
        <v>0</v>
      </c>
      <c r="M304" s="67" t="e">
        <f>L304/$L$306</f>
        <v>#DIV/0!</v>
      </c>
      <c r="N304" s="422"/>
      <c r="O304" s="167">
        <v>0</v>
      </c>
      <c r="P304" s="167">
        <v>0</v>
      </c>
      <c r="Q304" s="169">
        <f>O304+P304</f>
        <v>0</v>
      </c>
      <c r="R304" s="67" t="e">
        <f>Q304/$Q$306</f>
        <v>#DIV/0!</v>
      </c>
      <c r="S304" s="303"/>
      <c r="T304" s="417"/>
      <c r="U304" s="167">
        <v>0</v>
      </c>
      <c r="V304" s="167">
        <v>0</v>
      </c>
      <c r="W304" s="154">
        <f t="shared" si="4"/>
        <v>0</v>
      </c>
      <c r="X304" s="300"/>
    </row>
    <row r="305" spans="1:36" ht="15.75" hidden="1" customHeight="1" thickBot="1" x14ac:dyDescent="0.3">
      <c r="A305" s="435"/>
      <c r="B305" s="432"/>
      <c r="C305" s="429"/>
      <c r="D305" s="426"/>
      <c r="E305" s="32" t="s">
        <v>49</v>
      </c>
      <c r="F305" s="167">
        <v>0</v>
      </c>
      <c r="G305" s="167">
        <v>0</v>
      </c>
      <c r="H305" s="169">
        <f>F305+G305</f>
        <v>0</v>
      </c>
      <c r="I305" s="67" t="e">
        <f>H305/$H$306</f>
        <v>#DIV/0!</v>
      </c>
      <c r="J305" s="167">
        <v>0</v>
      </c>
      <c r="K305" s="167">
        <v>0</v>
      </c>
      <c r="L305" s="169">
        <f>J305+K305</f>
        <v>0</v>
      </c>
      <c r="M305" s="67" t="e">
        <f>L305/$L$306</f>
        <v>#DIV/0!</v>
      </c>
      <c r="N305" s="423"/>
      <c r="O305" s="167">
        <v>0</v>
      </c>
      <c r="P305" s="167">
        <v>0</v>
      </c>
      <c r="Q305" s="169">
        <f>O305+P305</f>
        <v>0</v>
      </c>
      <c r="R305" s="67" t="e">
        <f>Q305/$Q$306</f>
        <v>#DIV/0!</v>
      </c>
      <c r="S305" s="420"/>
      <c r="T305" s="418"/>
      <c r="U305" s="167">
        <v>0</v>
      </c>
      <c r="V305" s="167">
        <v>0</v>
      </c>
      <c r="W305" s="154">
        <f t="shared" si="4"/>
        <v>0</v>
      </c>
      <c r="X305" s="301"/>
    </row>
    <row r="306" spans="1:36" s="20" customFormat="1" ht="15.75" hidden="1" customHeight="1" thickBot="1" x14ac:dyDescent="0.3">
      <c r="A306" s="315" t="s">
        <v>51</v>
      </c>
      <c r="B306" s="316"/>
      <c r="C306" s="317"/>
      <c r="D306" s="168"/>
      <c r="E306" s="21"/>
      <c r="F306" s="16">
        <f>SUM(F301:F305)</f>
        <v>0</v>
      </c>
      <c r="G306" s="16">
        <f>SUM(G301:G305)</f>
        <v>0</v>
      </c>
      <c r="H306" s="16">
        <f>SUM(H301:H305)</f>
        <v>0</v>
      </c>
      <c r="I306" s="17">
        <v>1</v>
      </c>
      <c r="J306" s="16">
        <f>SUM(J301:J305)</f>
        <v>0</v>
      </c>
      <c r="K306" s="16">
        <f>SUM(K301:K305)</f>
        <v>0</v>
      </c>
      <c r="L306" s="16">
        <f>SUM(L301:L305)</f>
        <v>0</v>
      </c>
      <c r="M306" s="17">
        <v>1</v>
      </c>
      <c r="N306" s="16">
        <f>N301</f>
        <v>0</v>
      </c>
      <c r="O306" s="16">
        <f>SUM(O301:O305)</f>
        <v>0</v>
      </c>
      <c r="P306" s="16">
        <f>SUM(P301:P305)</f>
        <v>0</v>
      </c>
      <c r="Q306" s="16">
        <f>SUM(Q301:Q305)</f>
        <v>0</v>
      </c>
      <c r="R306" s="17">
        <v>1</v>
      </c>
      <c r="S306" s="16">
        <f>S301</f>
        <v>0</v>
      </c>
      <c r="T306" s="19">
        <f>T301</f>
        <v>0</v>
      </c>
      <c r="U306" s="155">
        <f>SUM(U301:U305)</f>
        <v>0</v>
      </c>
      <c r="V306" s="71">
        <f>SUM(V301:V305)</f>
        <v>0</v>
      </c>
      <c r="W306" s="156">
        <f t="shared" si="4"/>
        <v>0</v>
      </c>
      <c r="X306" s="178">
        <f>IFERROR(((1-(1-T306)*W306)*1),0)</f>
        <v>1</v>
      </c>
      <c r="Y306" s="63"/>
      <c r="Z306" s="63"/>
      <c r="AA306" s="63"/>
      <c r="AB306" s="63"/>
      <c r="AC306" s="63"/>
      <c r="AD306" s="63"/>
      <c r="AE306" s="63"/>
      <c r="AF306" s="63"/>
      <c r="AG306" s="63"/>
      <c r="AH306" s="63"/>
      <c r="AI306" s="63"/>
      <c r="AJ306" s="63"/>
    </row>
    <row r="307" spans="1:36" ht="15" hidden="1" customHeight="1" x14ac:dyDescent="0.25">
      <c r="A307" s="433">
        <f>A301+1</f>
        <v>51</v>
      </c>
      <c r="B307" s="430"/>
      <c r="C307" s="427"/>
      <c r="D307" s="424"/>
      <c r="E307" s="32" t="s">
        <v>45</v>
      </c>
      <c r="F307" s="167">
        <v>0</v>
      </c>
      <c r="G307" s="167">
        <v>0</v>
      </c>
      <c r="H307" s="169">
        <f>F307+G307</f>
        <v>0</v>
      </c>
      <c r="I307" s="67" t="e">
        <f>H307/$H$312</f>
        <v>#DIV/0!</v>
      </c>
      <c r="J307" s="167">
        <v>0</v>
      </c>
      <c r="K307" s="167">
        <v>0</v>
      </c>
      <c r="L307" s="169">
        <f>J307+K307</f>
        <v>0</v>
      </c>
      <c r="M307" s="67" t="e">
        <f>L307/$L$312</f>
        <v>#DIV/0!</v>
      </c>
      <c r="N307" s="421">
        <v>0</v>
      </c>
      <c r="O307" s="167">
        <v>0</v>
      </c>
      <c r="P307" s="167">
        <v>0</v>
      </c>
      <c r="Q307" s="169">
        <f>O307+P307</f>
        <v>0</v>
      </c>
      <c r="R307" s="67" t="e">
        <f>Q307/$Q$312</f>
        <v>#DIV/0!</v>
      </c>
      <c r="S307" s="419">
        <f>N312-Q312</f>
        <v>0</v>
      </c>
      <c r="T307" s="416">
        <f>IFERROR((S307/N312),0)</f>
        <v>0</v>
      </c>
      <c r="U307" s="167">
        <v>0</v>
      </c>
      <c r="V307" s="167">
        <v>0</v>
      </c>
      <c r="W307" s="154">
        <f t="shared" si="4"/>
        <v>0</v>
      </c>
      <c r="X307" s="299"/>
    </row>
    <row r="308" spans="1:36" ht="15" hidden="1" customHeight="1" x14ac:dyDescent="0.25">
      <c r="A308" s="434"/>
      <c r="B308" s="431"/>
      <c r="C308" s="428"/>
      <c r="D308" s="425"/>
      <c r="E308" s="32" t="s">
        <v>46</v>
      </c>
      <c r="F308" s="167">
        <v>0</v>
      </c>
      <c r="G308" s="167">
        <v>0</v>
      </c>
      <c r="H308" s="169">
        <f>F308+G308</f>
        <v>0</v>
      </c>
      <c r="I308" s="67" t="e">
        <f>H308/$H$312</f>
        <v>#DIV/0!</v>
      </c>
      <c r="J308" s="167">
        <v>0</v>
      </c>
      <c r="K308" s="167">
        <v>0</v>
      </c>
      <c r="L308" s="169">
        <f>J308+K308</f>
        <v>0</v>
      </c>
      <c r="M308" s="67" t="e">
        <f>L308/$L$312</f>
        <v>#DIV/0!</v>
      </c>
      <c r="N308" s="422"/>
      <c r="O308" s="167">
        <v>0</v>
      </c>
      <c r="P308" s="167">
        <v>0</v>
      </c>
      <c r="Q308" s="169">
        <f>O308+P308</f>
        <v>0</v>
      </c>
      <c r="R308" s="67" t="e">
        <f>Q308/$Q$312</f>
        <v>#DIV/0!</v>
      </c>
      <c r="S308" s="303"/>
      <c r="T308" s="417"/>
      <c r="U308" s="167">
        <v>0</v>
      </c>
      <c r="V308" s="167">
        <v>0</v>
      </c>
      <c r="W308" s="154">
        <f t="shared" si="4"/>
        <v>0</v>
      </c>
      <c r="X308" s="300"/>
    </row>
    <row r="309" spans="1:36" ht="15" hidden="1" customHeight="1" x14ac:dyDescent="0.25">
      <c r="A309" s="434"/>
      <c r="B309" s="431"/>
      <c r="C309" s="428"/>
      <c r="D309" s="425"/>
      <c r="E309" s="32" t="s">
        <v>47</v>
      </c>
      <c r="F309" s="167">
        <v>0</v>
      </c>
      <c r="G309" s="167">
        <v>0</v>
      </c>
      <c r="H309" s="169">
        <f>F309+G309</f>
        <v>0</v>
      </c>
      <c r="I309" s="67" t="e">
        <f>H309/$H$312</f>
        <v>#DIV/0!</v>
      </c>
      <c r="J309" s="167">
        <v>0</v>
      </c>
      <c r="K309" s="167">
        <v>0</v>
      </c>
      <c r="L309" s="169">
        <f>J309+K309</f>
        <v>0</v>
      </c>
      <c r="M309" s="67" t="e">
        <f>L309/$L$312</f>
        <v>#DIV/0!</v>
      </c>
      <c r="N309" s="422"/>
      <c r="O309" s="167">
        <v>0</v>
      </c>
      <c r="P309" s="167">
        <v>0</v>
      </c>
      <c r="Q309" s="169">
        <f>O309+P309</f>
        <v>0</v>
      </c>
      <c r="R309" s="67" t="e">
        <f>Q309/$Q$312</f>
        <v>#DIV/0!</v>
      </c>
      <c r="S309" s="303"/>
      <c r="T309" s="417"/>
      <c r="U309" s="167">
        <v>0</v>
      </c>
      <c r="V309" s="167">
        <v>0</v>
      </c>
      <c r="W309" s="154">
        <f t="shared" si="4"/>
        <v>0</v>
      </c>
      <c r="X309" s="300"/>
    </row>
    <row r="310" spans="1:36" ht="15" hidden="1" customHeight="1" x14ac:dyDescent="0.25">
      <c r="A310" s="434"/>
      <c r="B310" s="431"/>
      <c r="C310" s="428"/>
      <c r="D310" s="425"/>
      <c r="E310" s="32" t="s">
        <v>48</v>
      </c>
      <c r="F310" s="167">
        <v>0</v>
      </c>
      <c r="G310" s="167">
        <v>0</v>
      </c>
      <c r="H310" s="169">
        <f>F310+G310</f>
        <v>0</v>
      </c>
      <c r="I310" s="67" t="e">
        <f>H310/$H$312</f>
        <v>#DIV/0!</v>
      </c>
      <c r="J310" s="167">
        <v>0</v>
      </c>
      <c r="K310" s="167">
        <v>0</v>
      </c>
      <c r="L310" s="169">
        <f>J310+K310</f>
        <v>0</v>
      </c>
      <c r="M310" s="67" t="e">
        <f>L310/$L$312</f>
        <v>#DIV/0!</v>
      </c>
      <c r="N310" s="422"/>
      <c r="O310" s="167">
        <v>0</v>
      </c>
      <c r="P310" s="167">
        <v>0</v>
      </c>
      <c r="Q310" s="169">
        <f>O310+P310</f>
        <v>0</v>
      </c>
      <c r="R310" s="67" t="e">
        <f>Q310/$Q$312</f>
        <v>#DIV/0!</v>
      </c>
      <c r="S310" s="303"/>
      <c r="T310" s="417"/>
      <c r="U310" s="167">
        <v>0</v>
      </c>
      <c r="V310" s="167">
        <v>0</v>
      </c>
      <c r="W310" s="154">
        <f t="shared" si="4"/>
        <v>0</v>
      </c>
      <c r="X310" s="300"/>
    </row>
    <row r="311" spans="1:36" ht="15.75" hidden="1" customHeight="1" thickBot="1" x14ac:dyDescent="0.3">
      <c r="A311" s="435"/>
      <c r="B311" s="432"/>
      <c r="C311" s="429"/>
      <c r="D311" s="426"/>
      <c r="E311" s="32" t="s">
        <v>49</v>
      </c>
      <c r="F311" s="167">
        <v>0</v>
      </c>
      <c r="G311" s="167">
        <v>0</v>
      </c>
      <c r="H311" s="169">
        <f>F311+G311</f>
        <v>0</v>
      </c>
      <c r="I311" s="67" t="e">
        <f>H311/$H$312</f>
        <v>#DIV/0!</v>
      </c>
      <c r="J311" s="167">
        <v>0</v>
      </c>
      <c r="K311" s="167">
        <v>0</v>
      </c>
      <c r="L311" s="169">
        <f>J311+K311</f>
        <v>0</v>
      </c>
      <c r="M311" s="67" t="e">
        <f>L311/$L$312</f>
        <v>#DIV/0!</v>
      </c>
      <c r="N311" s="423"/>
      <c r="O311" s="167">
        <v>0</v>
      </c>
      <c r="P311" s="167">
        <v>0</v>
      </c>
      <c r="Q311" s="169">
        <f>O311+P311</f>
        <v>0</v>
      </c>
      <c r="R311" s="67" t="e">
        <f>Q311/$Q$312</f>
        <v>#DIV/0!</v>
      </c>
      <c r="S311" s="420"/>
      <c r="T311" s="418"/>
      <c r="U311" s="167">
        <v>0</v>
      </c>
      <c r="V311" s="167">
        <v>0</v>
      </c>
      <c r="W311" s="154">
        <f t="shared" si="4"/>
        <v>0</v>
      </c>
      <c r="X311" s="301"/>
    </row>
    <row r="312" spans="1:36" s="20" customFormat="1" ht="15.75" hidden="1" customHeight="1" thickBot="1" x14ac:dyDescent="0.3">
      <c r="A312" s="315" t="s">
        <v>51</v>
      </c>
      <c r="B312" s="316"/>
      <c r="C312" s="317"/>
      <c r="D312" s="168"/>
      <c r="E312" s="21"/>
      <c r="F312" s="16">
        <f>SUM(F307:F311)</f>
        <v>0</v>
      </c>
      <c r="G312" s="16">
        <f>SUM(G307:G311)</f>
        <v>0</v>
      </c>
      <c r="H312" s="16">
        <f>SUM(H307:H311)</f>
        <v>0</v>
      </c>
      <c r="I312" s="17">
        <v>1</v>
      </c>
      <c r="J312" s="16">
        <f>SUM(J307:J311)</f>
        <v>0</v>
      </c>
      <c r="K312" s="16">
        <f>SUM(K307:K311)</f>
        <v>0</v>
      </c>
      <c r="L312" s="16">
        <f>SUM(L307:L311)</f>
        <v>0</v>
      </c>
      <c r="M312" s="17">
        <v>1</v>
      </c>
      <c r="N312" s="16">
        <f>N307</f>
        <v>0</v>
      </c>
      <c r="O312" s="16">
        <f>SUM(O307:O311)</f>
        <v>0</v>
      </c>
      <c r="P312" s="16">
        <f>SUM(P307:P311)</f>
        <v>0</v>
      </c>
      <c r="Q312" s="16">
        <f>SUM(Q307:Q311)</f>
        <v>0</v>
      </c>
      <c r="R312" s="17">
        <v>1</v>
      </c>
      <c r="S312" s="16">
        <f>S307</f>
        <v>0</v>
      </c>
      <c r="T312" s="19">
        <f>T307</f>
        <v>0</v>
      </c>
      <c r="U312" s="155">
        <f>SUM(U307:U311)</f>
        <v>0</v>
      </c>
      <c r="V312" s="71">
        <f>SUM(V307:V311)</f>
        <v>0</v>
      </c>
      <c r="W312" s="156">
        <f t="shared" si="4"/>
        <v>0</v>
      </c>
      <c r="X312" s="178">
        <f>IFERROR(((1-(1-T312)*W312)*1),0)</f>
        <v>1</v>
      </c>
      <c r="Y312" s="63"/>
      <c r="Z312" s="63"/>
      <c r="AA312" s="63"/>
      <c r="AB312" s="63"/>
      <c r="AC312" s="63"/>
      <c r="AD312" s="63"/>
      <c r="AE312" s="63"/>
      <c r="AF312" s="63"/>
      <c r="AG312" s="63"/>
      <c r="AH312" s="63"/>
      <c r="AI312" s="63"/>
      <c r="AJ312" s="63"/>
    </row>
    <row r="313" spans="1:36" ht="15" hidden="1" customHeight="1" x14ac:dyDescent="0.25">
      <c r="A313" s="433">
        <f>A307+1</f>
        <v>52</v>
      </c>
      <c r="B313" s="430"/>
      <c r="C313" s="427"/>
      <c r="D313" s="424"/>
      <c r="E313" s="32" t="s">
        <v>45</v>
      </c>
      <c r="F313" s="167">
        <v>0</v>
      </c>
      <c r="G313" s="167">
        <v>0</v>
      </c>
      <c r="H313" s="169">
        <f>F313+G313</f>
        <v>0</v>
      </c>
      <c r="I313" s="67" t="e">
        <f>H313/$H$318</f>
        <v>#DIV/0!</v>
      </c>
      <c r="J313" s="167">
        <v>0</v>
      </c>
      <c r="K313" s="167">
        <v>0</v>
      </c>
      <c r="L313" s="169">
        <f>J313+K313</f>
        <v>0</v>
      </c>
      <c r="M313" s="67" t="e">
        <f>L313/$L$318</f>
        <v>#DIV/0!</v>
      </c>
      <c r="N313" s="421">
        <v>0</v>
      </c>
      <c r="O313" s="167">
        <v>0</v>
      </c>
      <c r="P313" s="167">
        <v>0</v>
      </c>
      <c r="Q313" s="169">
        <f>O313+P313</f>
        <v>0</v>
      </c>
      <c r="R313" s="67" t="e">
        <f>Q313/$Q$318</f>
        <v>#DIV/0!</v>
      </c>
      <c r="S313" s="419">
        <f>N318-Q318</f>
        <v>0</v>
      </c>
      <c r="T313" s="416">
        <f>IFERROR((S313/N318),0)</f>
        <v>0</v>
      </c>
      <c r="U313" s="167">
        <v>0</v>
      </c>
      <c r="V313" s="167">
        <v>0</v>
      </c>
      <c r="W313" s="154">
        <f t="shared" si="4"/>
        <v>0</v>
      </c>
      <c r="X313" s="299"/>
    </row>
    <row r="314" spans="1:36" ht="15" hidden="1" customHeight="1" x14ac:dyDescent="0.25">
      <c r="A314" s="434"/>
      <c r="B314" s="431"/>
      <c r="C314" s="428"/>
      <c r="D314" s="425"/>
      <c r="E314" s="32" t="s">
        <v>46</v>
      </c>
      <c r="F314" s="167">
        <v>0</v>
      </c>
      <c r="G314" s="167">
        <v>0</v>
      </c>
      <c r="H314" s="169">
        <f>F314+G314</f>
        <v>0</v>
      </c>
      <c r="I314" s="67" t="e">
        <f>H314/$H$318</f>
        <v>#DIV/0!</v>
      </c>
      <c r="J314" s="167">
        <v>0</v>
      </c>
      <c r="K314" s="167">
        <v>0</v>
      </c>
      <c r="L314" s="169">
        <f>J314+K314</f>
        <v>0</v>
      </c>
      <c r="M314" s="67" t="e">
        <f>L314/$L$318</f>
        <v>#DIV/0!</v>
      </c>
      <c r="N314" s="422"/>
      <c r="O314" s="167">
        <v>0</v>
      </c>
      <c r="P314" s="167">
        <v>0</v>
      </c>
      <c r="Q314" s="169">
        <f>O314+P314</f>
        <v>0</v>
      </c>
      <c r="R314" s="67" t="e">
        <f>Q314/$Q$318</f>
        <v>#DIV/0!</v>
      </c>
      <c r="S314" s="303"/>
      <c r="T314" s="417"/>
      <c r="U314" s="167">
        <v>0</v>
      </c>
      <c r="V314" s="167">
        <v>0</v>
      </c>
      <c r="W314" s="154">
        <f t="shared" si="4"/>
        <v>0</v>
      </c>
      <c r="X314" s="300"/>
    </row>
    <row r="315" spans="1:36" ht="15" hidden="1" customHeight="1" x14ac:dyDescent="0.25">
      <c r="A315" s="434"/>
      <c r="B315" s="431"/>
      <c r="C315" s="428"/>
      <c r="D315" s="425"/>
      <c r="E315" s="32" t="s">
        <v>47</v>
      </c>
      <c r="F315" s="167">
        <v>0</v>
      </c>
      <c r="G315" s="167">
        <v>0</v>
      </c>
      <c r="H315" s="169">
        <f>F315+G315</f>
        <v>0</v>
      </c>
      <c r="I315" s="67" t="e">
        <f>H315/$H$318</f>
        <v>#DIV/0!</v>
      </c>
      <c r="J315" s="167">
        <v>0</v>
      </c>
      <c r="K315" s="167">
        <v>0</v>
      </c>
      <c r="L315" s="169">
        <f>J315+K315</f>
        <v>0</v>
      </c>
      <c r="M315" s="67" t="e">
        <f>L315/$L$318</f>
        <v>#DIV/0!</v>
      </c>
      <c r="N315" s="422"/>
      <c r="O315" s="167">
        <v>0</v>
      </c>
      <c r="P315" s="167">
        <v>0</v>
      </c>
      <c r="Q315" s="169">
        <f>O315+P315</f>
        <v>0</v>
      </c>
      <c r="R315" s="67" t="e">
        <f>Q315/$Q$318</f>
        <v>#DIV/0!</v>
      </c>
      <c r="S315" s="303"/>
      <c r="T315" s="417"/>
      <c r="U315" s="167">
        <v>0</v>
      </c>
      <c r="V315" s="167">
        <v>0</v>
      </c>
      <c r="W315" s="154">
        <f t="shared" si="4"/>
        <v>0</v>
      </c>
      <c r="X315" s="300"/>
    </row>
    <row r="316" spans="1:36" ht="15" hidden="1" customHeight="1" x14ac:dyDescent="0.25">
      <c r="A316" s="434"/>
      <c r="B316" s="431"/>
      <c r="C316" s="428"/>
      <c r="D316" s="425"/>
      <c r="E316" s="32" t="s">
        <v>48</v>
      </c>
      <c r="F316" s="167">
        <v>0</v>
      </c>
      <c r="G316" s="167">
        <v>0</v>
      </c>
      <c r="H316" s="169">
        <f>F316+G316</f>
        <v>0</v>
      </c>
      <c r="I316" s="67" t="e">
        <f>H316/$H$318</f>
        <v>#DIV/0!</v>
      </c>
      <c r="J316" s="167">
        <v>0</v>
      </c>
      <c r="K316" s="167">
        <v>0</v>
      </c>
      <c r="L316" s="169">
        <f>J316+K316</f>
        <v>0</v>
      </c>
      <c r="M316" s="67" t="e">
        <f>L316/$L$318</f>
        <v>#DIV/0!</v>
      </c>
      <c r="N316" s="422"/>
      <c r="O316" s="167">
        <v>0</v>
      </c>
      <c r="P316" s="167">
        <v>0</v>
      </c>
      <c r="Q316" s="169">
        <f>O316+P316</f>
        <v>0</v>
      </c>
      <c r="R316" s="67" t="e">
        <f>Q316/$Q$318</f>
        <v>#DIV/0!</v>
      </c>
      <c r="S316" s="303"/>
      <c r="T316" s="417"/>
      <c r="U316" s="167">
        <v>0</v>
      </c>
      <c r="V316" s="167">
        <v>0</v>
      </c>
      <c r="W316" s="154">
        <f t="shared" si="4"/>
        <v>0</v>
      </c>
      <c r="X316" s="300"/>
    </row>
    <row r="317" spans="1:36" ht="15.75" hidden="1" customHeight="1" thickBot="1" x14ac:dyDescent="0.3">
      <c r="A317" s="435"/>
      <c r="B317" s="432"/>
      <c r="C317" s="429"/>
      <c r="D317" s="426"/>
      <c r="E317" s="32" t="s">
        <v>49</v>
      </c>
      <c r="F317" s="167">
        <v>0</v>
      </c>
      <c r="G317" s="167">
        <v>0</v>
      </c>
      <c r="H317" s="169">
        <f>F317+G317</f>
        <v>0</v>
      </c>
      <c r="I317" s="67" t="e">
        <f>H317/$H$318</f>
        <v>#DIV/0!</v>
      </c>
      <c r="J317" s="167">
        <v>0</v>
      </c>
      <c r="K317" s="167">
        <v>0</v>
      </c>
      <c r="L317" s="169">
        <f>J317+K317</f>
        <v>0</v>
      </c>
      <c r="M317" s="67" t="e">
        <f>L317/$L$318</f>
        <v>#DIV/0!</v>
      </c>
      <c r="N317" s="423"/>
      <c r="O317" s="167">
        <v>0</v>
      </c>
      <c r="P317" s="167">
        <v>0</v>
      </c>
      <c r="Q317" s="169">
        <f>O317+P317</f>
        <v>0</v>
      </c>
      <c r="R317" s="67" t="e">
        <f>Q317/$Q$318</f>
        <v>#DIV/0!</v>
      </c>
      <c r="S317" s="420"/>
      <c r="T317" s="418"/>
      <c r="U317" s="167">
        <v>0</v>
      </c>
      <c r="V317" s="167">
        <v>0</v>
      </c>
      <c r="W317" s="154">
        <f t="shared" si="4"/>
        <v>0</v>
      </c>
      <c r="X317" s="301"/>
    </row>
    <row r="318" spans="1:36" s="20" customFormat="1" ht="15.75" hidden="1" customHeight="1" thickBot="1" x14ac:dyDescent="0.3">
      <c r="A318" s="315" t="s">
        <v>51</v>
      </c>
      <c r="B318" s="316"/>
      <c r="C318" s="317"/>
      <c r="D318" s="168"/>
      <c r="E318" s="21"/>
      <c r="F318" s="16">
        <f>SUM(F313:F317)</f>
        <v>0</v>
      </c>
      <c r="G318" s="16">
        <f>SUM(G313:G317)</f>
        <v>0</v>
      </c>
      <c r="H318" s="16">
        <f>SUM(H313:H317)</f>
        <v>0</v>
      </c>
      <c r="I318" s="17">
        <v>1</v>
      </c>
      <c r="J318" s="16">
        <f>SUM(J313:J317)</f>
        <v>0</v>
      </c>
      <c r="K318" s="16">
        <f>SUM(K313:K317)</f>
        <v>0</v>
      </c>
      <c r="L318" s="16">
        <f>SUM(L313:L317)</f>
        <v>0</v>
      </c>
      <c r="M318" s="17">
        <v>1</v>
      </c>
      <c r="N318" s="16">
        <f>N313</f>
        <v>0</v>
      </c>
      <c r="O318" s="16">
        <f>SUM(O313:O317)</f>
        <v>0</v>
      </c>
      <c r="P318" s="16">
        <f>SUM(P313:P317)</f>
        <v>0</v>
      </c>
      <c r="Q318" s="16">
        <f>SUM(Q313:Q317)</f>
        <v>0</v>
      </c>
      <c r="R318" s="17">
        <v>1</v>
      </c>
      <c r="S318" s="16">
        <f>S313</f>
        <v>0</v>
      </c>
      <c r="T318" s="19">
        <f>T313</f>
        <v>0</v>
      </c>
      <c r="U318" s="155">
        <f>SUM(U313:U317)</f>
        <v>0</v>
      </c>
      <c r="V318" s="71">
        <f>SUM(V313:V317)</f>
        <v>0</v>
      </c>
      <c r="W318" s="156">
        <f t="shared" si="4"/>
        <v>0</v>
      </c>
      <c r="X318" s="178">
        <f>IFERROR(((1-(1-T318)*W318)*1),0)</f>
        <v>1</v>
      </c>
      <c r="Y318" s="63"/>
      <c r="Z318" s="63"/>
      <c r="AA318" s="63"/>
      <c r="AB318" s="63"/>
      <c r="AC318" s="63"/>
      <c r="AD318" s="63"/>
      <c r="AE318" s="63"/>
      <c r="AF318" s="63"/>
      <c r="AG318" s="63"/>
      <c r="AH318" s="63"/>
      <c r="AI318" s="63"/>
      <c r="AJ318" s="63"/>
    </row>
    <row r="319" spans="1:36" ht="15" hidden="1" customHeight="1" x14ac:dyDescent="0.25">
      <c r="A319" s="433">
        <f>A313+1</f>
        <v>53</v>
      </c>
      <c r="B319" s="430"/>
      <c r="C319" s="427"/>
      <c r="D319" s="424"/>
      <c r="E319" s="32" t="s">
        <v>45</v>
      </c>
      <c r="F319" s="167">
        <v>0</v>
      </c>
      <c r="G319" s="167">
        <v>0</v>
      </c>
      <c r="H319" s="169">
        <f>F319+G319</f>
        <v>0</v>
      </c>
      <c r="I319" s="67" t="e">
        <f>H319/$H$324</f>
        <v>#DIV/0!</v>
      </c>
      <c r="J319" s="167">
        <v>0</v>
      </c>
      <c r="K319" s="167">
        <v>0</v>
      </c>
      <c r="L319" s="169">
        <f>J319+K319</f>
        <v>0</v>
      </c>
      <c r="M319" s="67" t="e">
        <f>L319/$L$324</f>
        <v>#DIV/0!</v>
      </c>
      <c r="N319" s="421">
        <v>0</v>
      </c>
      <c r="O319" s="167">
        <v>0</v>
      </c>
      <c r="P319" s="167">
        <v>0</v>
      </c>
      <c r="Q319" s="169">
        <f>O319+P319</f>
        <v>0</v>
      </c>
      <c r="R319" s="67" t="e">
        <f>Q319/$Q$324</f>
        <v>#DIV/0!</v>
      </c>
      <c r="S319" s="419">
        <f>N324-Q324</f>
        <v>0</v>
      </c>
      <c r="T319" s="416">
        <f>IFERROR((S319/N324),0)</f>
        <v>0</v>
      </c>
      <c r="U319" s="167">
        <v>0</v>
      </c>
      <c r="V319" s="167">
        <v>0</v>
      </c>
      <c r="W319" s="154">
        <f t="shared" si="4"/>
        <v>0</v>
      </c>
      <c r="X319" s="299"/>
    </row>
    <row r="320" spans="1:36" ht="15" hidden="1" customHeight="1" x14ac:dyDescent="0.25">
      <c r="A320" s="434"/>
      <c r="B320" s="431"/>
      <c r="C320" s="428"/>
      <c r="D320" s="425"/>
      <c r="E320" s="32" t="s">
        <v>46</v>
      </c>
      <c r="F320" s="167">
        <v>0</v>
      </c>
      <c r="G320" s="167">
        <v>0</v>
      </c>
      <c r="H320" s="169">
        <f>F320+G320</f>
        <v>0</v>
      </c>
      <c r="I320" s="67" t="e">
        <f>H320/$H$324</f>
        <v>#DIV/0!</v>
      </c>
      <c r="J320" s="167">
        <v>0</v>
      </c>
      <c r="K320" s="167">
        <v>0</v>
      </c>
      <c r="L320" s="169">
        <f>J320+K320</f>
        <v>0</v>
      </c>
      <c r="M320" s="67" t="e">
        <f>L320/$L$324</f>
        <v>#DIV/0!</v>
      </c>
      <c r="N320" s="422"/>
      <c r="O320" s="167">
        <v>0</v>
      </c>
      <c r="P320" s="167">
        <v>0</v>
      </c>
      <c r="Q320" s="169">
        <f>O320+P320</f>
        <v>0</v>
      </c>
      <c r="R320" s="67" t="e">
        <f>Q320/$Q$324</f>
        <v>#DIV/0!</v>
      </c>
      <c r="S320" s="303"/>
      <c r="T320" s="417"/>
      <c r="U320" s="167">
        <v>0</v>
      </c>
      <c r="V320" s="167">
        <v>0</v>
      </c>
      <c r="W320" s="154">
        <f t="shared" si="4"/>
        <v>0</v>
      </c>
      <c r="X320" s="300"/>
    </row>
    <row r="321" spans="1:36" ht="15" hidden="1" customHeight="1" x14ac:dyDescent="0.25">
      <c r="A321" s="434"/>
      <c r="B321" s="431"/>
      <c r="C321" s="428"/>
      <c r="D321" s="425"/>
      <c r="E321" s="32" t="s">
        <v>47</v>
      </c>
      <c r="F321" s="167">
        <v>0</v>
      </c>
      <c r="G321" s="167">
        <v>0</v>
      </c>
      <c r="H321" s="169">
        <f>F321+G321</f>
        <v>0</v>
      </c>
      <c r="I321" s="67" t="e">
        <f>H321/$H$324</f>
        <v>#DIV/0!</v>
      </c>
      <c r="J321" s="167">
        <v>0</v>
      </c>
      <c r="K321" s="167">
        <v>0</v>
      </c>
      <c r="L321" s="169">
        <f>J321+K321</f>
        <v>0</v>
      </c>
      <c r="M321" s="67" t="e">
        <f>L321/$L$324</f>
        <v>#DIV/0!</v>
      </c>
      <c r="N321" s="422"/>
      <c r="O321" s="167">
        <v>0</v>
      </c>
      <c r="P321" s="167">
        <v>0</v>
      </c>
      <c r="Q321" s="169">
        <f>O321+P321</f>
        <v>0</v>
      </c>
      <c r="R321" s="67" t="e">
        <f>Q321/$Q$324</f>
        <v>#DIV/0!</v>
      </c>
      <c r="S321" s="303"/>
      <c r="T321" s="417"/>
      <c r="U321" s="167">
        <v>0</v>
      </c>
      <c r="V321" s="167">
        <v>0</v>
      </c>
      <c r="W321" s="154">
        <f t="shared" si="4"/>
        <v>0</v>
      </c>
      <c r="X321" s="300"/>
    </row>
    <row r="322" spans="1:36" ht="15" hidden="1" customHeight="1" x14ac:dyDescent="0.25">
      <c r="A322" s="434"/>
      <c r="B322" s="431"/>
      <c r="C322" s="428"/>
      <c r="D322" s="425"/>
      <c r="E322" s="32" t="s">
        <v>48</v>
      </c>
      <c r="F322" s="167">
        <v>0</v>
      </c>
      <c r="G322" s="167">
        <v>0</v>
      </c>
      <c r="H322" s="169">
        <f>F322+G322</f>
        <v>0</v>
      </c>
      <c r="I322" s="67" t="e">
        <f>H322/$H$324</f>
        <v>#DIV/0!</v>
      </c>
      <c r="J322" s="167">
        <v>0</v>
      </c>
      <c r="K322" s="167">
        <v>0</v>
      </c>
      <c r="L322" s="169">
        <f>J322+K322</f>
        <v>0</v>
      </c>
      <c r="M322" s="67" t="e">
        <f>L322/$L$324</f>
        <v>#DIV/0!</v>
      </c>
      <c r="N322" s="422"/>
      <c r="O322" s="167">
        <v>0</v>
      </c>
      <c r="P322" s="167">
        <v>0</v>
      </c>
      <c r="Q322" s="169">
        <f>O322+P322</f>
        <v>0</v>
      </c>
      <c r="R322" s="67" t="e">
        <f>Q322/$Q$324</f>
        <v>#DIV/0!</v>
      </c>
      <c r="S322" s="303"/>
      <c r="T322" s="417"/>
      <c r="U322" s="167">
        <v>0</v>
      </c>
      <c r="V322" s="167">
        <v>0</v>
      </c>
      <c r="W322" s="154">
        <f t="shared" si="4"/>
        <v>0</v>
      </c>
      <c r="X322" s="300"/>
    </row>
    <row r="323" spans="1:36" ht="15.75" hidden="1" customHeight="1" thickBot="1" x14ac:dyDescent="0.3">
      <c r="A323" s="435"/>
      <c r="B323" s="432"/>
      <c r="C323" s="429"/>
      <c r="D323" s="426"/>
      <c r="E323" s="32" t="s">
        <v>49</v>
      </c>
      <c r="F323" s="167">
        <v>0</v>
      </c>
      <c r="G323" s="167">
        <v>0</v>
      </c>
      <c r="H323" s="169">
        <f>F323+G323</f>
        <v>0</v>
      </c>
      <c r="I323" s="67" t="e">
        <f>H323/$H$324</f>
        <v>#DIV/0!</v>
      </c>
      <c r="J323" s="167">
        <v>0</v>
      </c>
      <c r="K323" s="167">
        <v>0</v>
      </c>
      <c r="L323" s="169">
        <f>J323+K323</f>
        <v>0</v>
      </c>
      <c r="M323" s="67" t="e">
        <f>L323/$L$324</f>
        <v>#DIV/0!</v>
      </c>
      <c r="N323" s="423"/>
      <c r="O323" s="167">
        <v>0</v>
      </c>
      <c r="P323" s="167">
        <v>0</v>
      </c>
      <c r="Q323" s="169">
        <f>O323+P323</f>
        <v>0</v>
      </c>
      <c r="R323" s="67" t="e">
        <f>Q323/$Q$324</f>
        <v>#DIV/0!</v>
      </c>
      <c r="S323" s="420"/>
      <c r="T323" s="418"/>
      <c r="U323" s="167">
        <v>0</v>
      </c>
      <c r="V323" s="167">
        <v>0</v>
      </c>
      <c r="W323" s="154">
        <f t="shared" si="4"/>
        <v>0</v>
      </c>
      <c r="X323" s="301"/>
    </row>
    <row r="324" spans="1:36" s="20" customFormat="1" ht="15.75" hidden="1" customHeight="1" thickBot="1" x14ac:dyDescent="0.3">
      <c r="A324" s="315" t="s">
        <v>51</v>
      </c>
      <c r="B324" s="316"/>
      <c r="C324" s="317"/>
      <c r="D324" s="168"/>
      <c r="E324" s="21"/>
      <c r="F324" s="16">
        <f>SUM(F319:F323)</f>
        <v>0</v>
      </c>
      <c r="G324" s="16">
        <f>SUM(G319:G323)</f>
        <v>0</v>
      </c>
      <c r="H324" s="16">
        <f>SUM(H319:H323)</f>
        <v>0</v>
      </c>
      <c r="I324" s="17">
        <v>1</v>
      </c>
      <c r="J324" s="16">
        <f>SUM(J319:J323)</f>
        <v>0</v>
      </c>
      <c r="K324" s="16">
        <f>SUM(K319:K323)</f>
        <v>0</v>
      </c>
      <c r="L324" s="16">
        <f>SUM(L319:L323)</f>
        <v>0</v>
      </c>
      <c r="M324" s="17">
        <v>1</v>
      </c>
      <c r="N324" s="16">
        <f>N319</f>
        <v>0</v>
      </c>
      <c r="O324" s="16">
        <f>SUM(O319:O323)</f>
        <v>0</v>
      </c>
      <c r="P324" s="16">
        <f>SUM(P319:P323)</f>
        <v>0</v>
      </c>
      <c r="Q324" s="16">
        <f>SUM(Q319:Q323)</f>
        <v>0</v>
      </c>
      <c r="R324" s="17">
        <v>1</v>
      </c>
      <c r="S324" s="16">
        <f>S319</f>
        <v>0</v>
      </c>
      <c r="T324" s="19">
        <f>T319</f>
        <v>0</v>
      </c>
      <c r="U324" s="155">
        <f>SUM(U319:U323)</f>
        <v>0</v>
      </c>
      <c r="V324" s="71">
        <f>SUM(V319:V323)</f>
        <v>0</v>
      </c>
      <c r="W324" s="156">
        <f t="shared" si="4"/>
        <v>0</v>
      </c>
      <c r="X324" s="178">
        <f>IFERROR(((1-(1-T324)*W324)*1),0)</f>
        <v>1</v>
      </c>
      <c r="Y324" s="63"/>
      <c r="Z324" s="63"/>
      <c r="AA324" s="63"/>
      <c r="AB324" s="63"/>
      <c r="AC324" s="63"/>
      <c r="AD324" s="63"/>
      <c r="AE324" s="63"/>
      <c r="AF324" s="63"/>
      <c r="AG324" s="63"/>
      <c r="AH324" s="63"/>
      <c r="AI324" s="63"/>
      <c r="AJ324" s="63"/>
    </row>
    <row r="325" spans="1:36" ht="15" hidden="1" customHeight="1" x14ac:dyDescent="0.25">
      <c r="A325" s="433">
        <f>A319+1</f>
        <v>54</v>
      </c>
      <c r="B325" s="430"/>
      <c r="C325" s="427"/>
      <c r="D325" s="424"/>
      <c r="E325" s="32" t="s">
        <v>45</v>
      </c>
      <c r="F325" s="167">
        <v>0</v>
      </c>
      <c r="G325" s="167">
        <v>0</v>
      </c>
      <c r="H325" s="169">
        <f>F325+G325</f>
        <v>0</v>
      </c>
      <c r="I325" s="67" t="e">
        <f>H325/$H$330</f>
        <v>#DIV/0!</v>
      </c>
      <c r="J325" s="167">
        <v>0</v>
      </c>
      <c r="K325" s="167">
        <v>0</v>
      </c>
      <c r="L325" s="169">
        <f>J325+K325</f>
        <v>0</v>
      </c>
      <c r="M325" s="67" t="e">
        <f>L325/$L$330</f>
        <v>#DIV/0!</v>
      </c>
      <c r="N325" s="421">
        <v>0</v>
      </c>
      <c r="O325" s="167">
        <v>0</v>
      </c>
      <c r="P325" s="167">
        <v>0</v>
      </c>
      <c r="Q325" s="169">
        <f>O325+P325</f>
        <v>0</v>
      </c>
      <c r="R325" s="67" t="e">
        <f>Q325/$Q$330</f>
        <v>#DIV/0!</v>
      </c>
      <c r="S325" s="419">
        <f>N330-Q330</f>
        <v>0</v>
      </c>
      <c r="T325" s="416">
        <f>IFERROR((S325/N330),0)</f>
        <v>0</v>
      </c>
      <c r="U325" s="167">
        <v>0</v>
      </c>
      <c r="V325" s="167">
        <v>0</v>
      </c>
      <c r="W325" s="154">
        <f t="shared" si="4"/>
        <v>0</v>
      </c>
      <c r="X325" s="299"/>
    </row>
    <row r="326" spans="1:36" ht="15" hidden="1" customHeight="1" x14ac:dyDescent="0.25">
      <c r="A326" s="434"/>
      <c r="B326" s="431"/>
      <c r="C326" s="428"/>
      <c r="D326" s="425"/>
      <c r="E326" s="32" t="s">
        <v>46</v>
      </c>
      <c r="F326" s="167">
        <v>0</v>
      </c>
      <c r="G326" s="167">
        <v>0</v>
      </c>
      <c r="H326" s="169">
        <f>F326+G326</f>
        <v>0</v>
      </c>
      <c r="I326" s="67" t="e">
        <f>H326/$H$330</f>
        <v>#DIV/0!</v>
      </c>
      <c r="J326" s="167">
        <v>0</v>
      </c>
      <c r="K326" s="167">
        <v>0</v>
      </c>
      <c r="L326" s="169">
        <f>J326+K326</f>
        <v>0</v>
      </c>
      <c r="M326" s="67" t="e">
        <f>L326/$L$330</f>
        <v>#DIV/0!</v>
      </c>
      <c r="N326" s="422"/>
      <c r="O326" s="167">
        <v>0</v>
      </c>
      <c r="P326" s="167">
        <v>0</v>
      </c>
      <c r="Q326" s="169">
        <f>O326+P326</f>
        <v>0</v>
      </c>
      <c r="R326" s="67" t="e">
        <f>Q326/$Q$330</f>
        <v>#DIV/0!</v>
      </c>
      <c r="S326" s="303"/>
      <c r="T326" s="417"/>
      <c r="U326" s="167">
        <v>0</v>
      </c>
      <c r="V326" s="167">
        <v>0</v>
      </c>
      <c r="W326" s="154">
        <f t="shared" si="4"/>
        <v>0</v>
      </c>
      <c r="X326" s="300"/>
    </row>
    <row r="327" spans="1:36" ht="15" hidden="1" customHeight="1" x14ac:dyDescent="0.25">
      <c r="A327" s="434"/>
      <c r="B327" s="431"/>
      <c r="C327" s="428"/>
      <c r="D327" s="425"/>
      <c r="E327" s="32" t="s">
        <v>47</v>
      </c>
      <c r="F327" s="167">
        <v>0</v>
      </c>
      <c r="G327" s="167">
        <v>0</v>
      </c>
      <c r="H327" s="169">
        <f>F327+G327</f>
        <v>0</v>
      </c>
      <c r="I327" s="67" t="e">
        <f>H327/$H$330</f>
        <v>#DIV/0!</v>
      </c>
      <c r="J327" s="167">
        <v>0</v>
      </c>
      <c r="K327" s="167">
        <v>0</v>
      </c>
      <c r="L327" s="169">
        <f>J327+K327</f>
        <v>0</v>
      </c>
      <c r="M327" s="67" t="e">
        <f>L327/$L$330</f>
        <v>#DIV/0!</v>
      </c>
      <c r="N327" s="422"/>
      <c r="O327" s="167">
        <v>0</v>
      </c>
      <c r="P327" s="167">
        <v>0</v>
      </c>
      <c r="Q327" s="169">
        <f>O327+P327</f>
        <v>0</v>
      </c>
      <c r="R327" s="67" t="e">
        <f>Q327/$Q$330</f>
        <v>#DIV/0!</v>
      </c>
      <c r="S327" s="303"/>
      <c r="T327" s="417"/>
      <c r="U327" s="167">
        <v>0</v>
      </c>
      <c r="V327" s="167">
        <v>0</v>
      </c>
      <c r="W327" s="154">
        <f t="shared" ref="W327:W390" si="5">IFERROR(((V327/U327)*1),0)</f>
        <v>0</v>
      </c>
      <c r="X327" s="300"/>
    </row>
    <row r="328" spans="1:36" ht="15" hidden="1" customHeight="1" x14ac:dyDescent="0.25">
      <c r="A328" s="434"/>
      <c r="B328" s="431"/>
      <c r="C328" s="428"/>
      <c r="D328" s="425"/>
      <c r="E328" s="32" t="s">
        <v>48</v>
      </c>
      <c r="F328" s="167">
        <v>0</v>
      </c>
      <c r="G328" s="167">
        <v>0</v>
      </c>
      <c r="H328" s="169">
        <f>F328+G328</f>
        <v>0</v>
      </c>
      <c r="I328" s="67" t="e">
        <f>H328/$H$330</f>
        <v>#DIV/0!</v>
      </c>
      <c r="J328" s="167">
        <v>0</v>
      </c>
      <c r="K328" s="167">
        <v>0</v>
      </c>
      <c r="L328" s="169">
        <f>J328+K328</f>
        <v>0</v>
      </c>
      <c r="M328" s="67" t="e">
        <f>L328/$L$330</f>
        <v>#DIV/0!</v>
      </c>
      <c r="N328" s="422"/>
      <c r="O328" s="167">
        <v>0</v>
      </c>
      <c r="P328" s="167">
        <v>0</v>
      </c>
      <c r="Q328" s="169">
        <f>O328+P328</f>
        <v>0</v>
      </c>
      <c r="R328" s="67" t="e">
        <f>Q328/$Q$330</f>
        <v>#DIV/0!</v>
      </c>
      <c r="S328" s="303"/>
      <c r="T328" s="417"/>
      <c r="U328" s="167">
        <v>0</v>
      </c>
      <c r="V328" s="167">
        <v>0</v>
      </c>
      <c r="W328" s="154">
        <f t="shared" si="5"/>
        <v>0</v>
      </c>
      <c r="X328" s="300"/>
    </row>
    <row r="329" spans="1:36" ht="15.75" hidden="1" customHeight="1" thickBot="1" x14ac:dyDescent="0.3">
      <c r="A329" s="435"/>
      <c r="B329" s="432"/>
      <c r="C329" s="429"/>
      <c r="D329" s="426"/>
      <c r="E329" s="32" t="s">
        <v>49</v>
      </c>
      <c r="F329" s="167">
        <v>0</v>
      </c>
      <c r="G329" s="167">
        <v>0</v>
      </c>
      <c r="H329" s="169">
        <f>F329+G329</f>
        <v>0</v>
      </c>
      <c r="I329" s="67" t="e">
        <f>H329/$H$330</f>
        <v>#DIV/0!</v>
      </c>
      <c r="J329" s="167">
        <v>0</v>
      </c>
      <c r="K329" s="167">
        <v>0</v>
      </c>
      <c r="L329" s="169">
        <f>J329+K329</f>
        <v>0</v>
      </c>
      <c r="M329" s="67" t="e">
        <f>L329/$L$330</f>
        <v>#DIV/0!</v>
      </c>
      <c r="N329" s="423"/>
      <c r="O329" s="167">
        <v>0</v>
      </c>
      <c r="P329" s="167">
        <v>0</v>
      </c>
      <c r="Q329" s="169">
        <f>O329+P329</f>
        <v>0</v>
      </c>
      <c r="R329" s="67" t="e">
        <f>Q329/$Q$330</f>
        <v>#DIV/0!</v>
      </c>
      <c r="S329" s="420"/>
      <c r="T329" s="418"/>
      <c r="U329" s="167">
        <v>0</v>
      </c>
      <c r="V329" s="167">
        <v>0</v>
      </c>
      <c r="W329" s="154">
        <f t="shared" si="5"/>
        <v>0</v>
      </c>
      <c r="X329" s="301"/>
    </row>
    <row r="330" spans="1:36" s="20" customFormat="1" ht="15.75" hidden="1" customHeight="1" thickBot="1" x14ac:dyDescent="0.3">
      <c r="A330" s="315" t="s">
        <v>51</v>
      </c>
      <c r="B330" s="316"/>
      <c r="C330" s="317"/>
      <c r="D330" s="168"/>
      <c r="E330" s="21"/>
      <c r="F330" s="16">
        <f>SUM(F325:F329)</f>
        <v>0</v>
      </c>
      <c r="G330" s="16">
        <f>SUM(G325:G329)</f>
        <v>0</v>
      </c>
      <c r="H330" s="16">
        <f>SUM(H325:H329)</f>
        <v>0</v>
      </c>
      <c r="I330" s="17">
        <v>1</v>
      </c>
      <c r="J330" s="16">
        <f>SUM(J325:J329)</f>
        <v>0</v>
      </c>
      <c r="K330" s="16">
        <f>SUM(K325:K329)</f>
        <v>0</v>
      </c>
      <c r="L330" s="16">
        <f>SUM(L325:L329)</f>
        <v>0</v>
      </c>
      <c r="M330" s="17">
        <v>1</v>
      </c>
      <c r="N330" s="16">
        <f>N325</f>
        <v>0</v>
      </c>
      <c r="O330" s="16">
        <f>SUM(O325:O329)</f>
        <v>0</v>
      </c>
      <c r="P330" s="16">
        <f>SUM(P325:P329)</f>
        <v>0</v>
      </c>
      <c r="Q330" s="16">
        <f>SUM(Q325:Q329)</f>
        <v>0</v>
      </c>
      <c r="R330" s="17">
        <v>1</v>
      </c>
      <c r="S330" s="16">
        <f>S325</f>
        <v>0</v>
      </c>
      <c r="T330" s="19">
        <f>T325</f>
        <v>0</v>
      </c>
      <c r="U330" s="155">
        <f>SUM(U325:U329)</f>
        <v>0</v>
      </c>
      <c r="V330" s="71">
        <f>SUM(V325:V329)</f>
        <v>0</v>
      </c>
      <c r="W330" s="156">
        <f t="shared" si="5"/>
        <v>0</v>
      </c>
      <c r="X330" s="178">
        <f>IFERROR(((1-(1-T330)*W330)*1),0)</f>
        <v>1</v>
      </c>
      <c r="Y330" s="63"/>
      <c r="Z330" s="63"/>
      <c r="AA330" s="63"/>
      <c r="AB330" s="63"/>
      <c r="AC330" s="63"/>
      <c r="AD330" s="63"/>
      <c r="AE330" s="63"/>
      <c r="AF330" s="63"/>
      <c r="AG330" s="63"/>
      <c r="AH330" s="63"/>
      <c r="AI330" s="63"/>
      <c r="AJ330" s="63"/>
    </row>
    <row r="331" spans="1:36" ht="15" hidden="1" customHeight="1" x14ac:dyDescent="0.25">
      <c r="A331" s="433">
        <f>A325+1</f>
        <v>55</v>
      </c>
      <c r="B331" s="430"/>
      <c r="C331" s="427"/>
      <c r="D331" s="424"/>
      <c r="E331" s="32" t="s">
        <v>45</v>
      </c>
      <c r="F331" s="167">
        <v>0</v>
      </c>
      <c r="G331" s="167">
        <v>0</v>
      </c>
      <c r="H331" s="169">
        <f>F331+G331</f>
        <v>0</v>
      </c>
      <c r="I331" s="67" t="e">
        <f>H331/$H$336</f>
        <v>#DIV/0!</v>
      </c>
      <c r="J331" s="167">
        <v>0</v>
      </c>
      <c r="K331" s="167">
        <v>0</v>
      </c>
      <c r="L331" s="169">
        <f>J331+K331</f>
        <v>0</v>
      </c>
      <c r="M331" s="67" t="e">
        <f>L331/$L$336</f>
        <v>#DIV/0!</v>
      </c>
      <c r="N331" s="421">
        <v>0</v>
      </c>
      <c r="O331" s="167">
        <v>0</v>
      </c>
      <c r="P331" s="167">
        <v>0</v>
      </c>
      <c r="Q331" s="169">
        <f>O331+P331</f>
        <v>0</v>
      </c>
      <c r="R331" s="67" t="e">
        <f>Q331/$Q$336</f>
        <v>#DIV/0!</v>
      </c>
      <c r="S331" s="419">
        <f>N336-Q336</f>
        <v>0</v>
      </c>
      <c r="T331" s="416">
        <f>IFERROR((S331/N336),0)</f>
        <v>0</v>
      </c>
      <c r="U331" s="167">
        <v>0</v>
      </c>
      <c r="V331" s="167">
        <v>0</v>
      </c>
      <c r="W331" s="154">
        <f t="shared" si="5"/>
        <v>0</v>
      </c>
      <c r="X331" s="299"/>
    </row>
    <row r="332" spans="1:36" ht="15" hidden="1" customHeight="1" x14ac:dyDescent="0.25">
      <c r="A332" s="434"/>
      <c r="B332" s="431"/>
      <c r="C332" s="428"/>
      <c r="D332" s="425"/>
      <c r="E332" s="32" t="s">
        <v>46</v>
      </c>
      <c r="F332" s="167">
        <v>0</v>
      </c>
      <c r="G332" s="167">
        <v>0</v>
      </c>
      <c r="H332" s="169">
        <f>F332+G332</f>
        <v>0</v>
      </c>
      <c r="I332" s="67" t="e">
        <f>H332/$H$336</f>
        <v>#DIV/0!</v>
      </c>
      <c r="J332" s="167">
        <v>0</v>
      </c>
      <c r="K332" s="167">
        <v>0</v>
      </c>
      <c r="L332" s="169">
        <f>J332+K332</f>
        <v>0</v>
      </c>
      <c r="M332" s="67" t="e">
        <f>L332/$L$336</f>
        <v>#DIV/0!</v>
      </c>
      <c r="N332" s="422"/>
      <c r="O332" s="167">
        <v>0</v>
      </c>
      <c r="P332" s="167">
        <v>0</v>
      </c>
      <c r="Q332" s="169">
        <f>O332+P332</f>
        <v>0</v>
      </c>
      <c r="R332" s="67" t="e">
        <f>Q332/$Q$336</f>
        <v>#DIV/0!</v>
      </c>
      <c r="S332" s="303"/>
      <c r="T332" s="417"/>
      <c r="U332" s="167">
        <v>0</v>
      </c>
      <c r="V332" s="167">
        <v>0</v>
      </c>
      <c r="W332" s="154">
        <f t="shared" si="5"/>
        <v>0</v>
      </c>
      <c r="X332" s="300"/>
    </row>
    <row r="333" spans="1:36" ht="15" hidden="1" customHeight="1" x14ac:dyDescent="0.25">
      <c r="A333" s="434"/>
      <c r="B333" s="431"/>
      <c r="C333" s="428"/>
      <c r="D333" s="425"/>
      <c r="E333" s="32" t="s">
        <v>47</v>
      </c>
      <c r="F333" s="167">
        <v>0</v>
      </c>
      <c r="G333" s="167">
        <v>0</v>
      </c>
      <c r="H333" s="169">
        <f>F333+G333</f>
        <v>0</v>
      </c>
      <c r="I333" s="67" t="e">
        <f>H333/$H$336</f>
        <v>#DIV/0!</v>
      </c>
      <c r="J333" s="167">
        <v>0</v>
      </c>
      <c r="K333" s="167">
        <v>0</v>
      </c>
      <c r="L333" s="169">
        <f>J333+K333</f>
        <v>0</v>
      </c>
      <c r="M333" s="67" t="e">
        <f>L333/$L$336</f>
        <v>#DIV/0!</v>
      </c>
      <c r="N333" s="422"/>
      <c r="O333" s="167">
        <v>0</v>
      </c>
      <c r="P333" s="167">
        <v>0</v>
      </c>
      <c r="Q333" s="169">
        <f>O333+P333</f>
        <v>0</v>
      </c>
      <c r="R333" s="67" t="e">
        <f>Q333/$Q$336</f>
        <v>#DIV/0!</v>
      </c>
      <c r="S333" s="303"/>
      <c r="T333" s="417"/>
      <c r="U333" s="167">
        <v>0</v>
      </c>
      <c r="V333" s="167">
        <v>0</v>
      </c>
      <c r="W333" s="154">
        <f t="shared" si="5"/>
        <v>0</v>
      </c>
      <c r="X333" s="300"/>
    </row>
    <row r="334" spans="1:36" ht="15" hidden="1" customHeight="1" x14ac:dyDescent="0.25">
      <c r="A334" s="434"/>
      <c r="B334" s="431"/>
      <c r="C334" s="428"/>
      <c r="D334" s="425"/>
      <c r="E334" s="32" t="s">
        <v>48</v>
      </c>
      <c r="F334" s="167">
        <v>0</v>
      </c>
      <c r="G334" s="167">
        <v>0</v>
      </c>
      <c r="H334" s="169">
        <f>F334+G334</f>
        <v>0</v>
      </c>
      <c r="I334" s="67" t="e">
        <f>H334/$H$336</f>
        <v>#DIV/0!</v>
      </c>
      <c r="J334" s="167">
        <v>0</v>
      </c>
      <c r="K334" s="167">
        <v>0</v>
      </c>
      <c r="L334" s="169">
        <f>J334+K334</f>
        <v>0</v>
      </c>
      <c r="M334" s="67" t="e">
        <f>L334/$L$336</f>
        <v>#DIV/0!</v>
      </c>
      <c r="N334" s="422"/>
      <c r="O334" s="167">
        <v>0</v>
      </c>
      <c r="P334" s="167">
        <v>0</v>
      </c>
      <c r="Q334" s="169">
        <f>O334+P334</f>
        <v>0</v>
      </c>
      <c r="R334" s="67" t="e">
        <f>Q334/$Q$336</f>
        <v>#DIV/0!</v>
      </c>
      <c r="S334" s="303"/>
      <c r="T334" s="417"/>
      <c r="U334" s="167">
        <v>0</v>
      </c>
      <c r="V334" s="167">
        <v>0</v>
      </c>
      <c r="W334" s="154">
        <f t="shared" si="5"/>
        <v>0</v>
      </c>
      <c r="X334" s="300"/>
    </row>
    <row r="335" spans="1:36" ht="15.75" hidden="1" customHeight="1" thickBot="1" x14ac:dyDescent="0.3">
      <c r="A335" s="435"/>
      <c r="B335" s="432"/>
      <c r="C335" s="429"/>
      <c r="D335" s="426"/>
      <c r="E335" s="32" t="s">
        <v>49</v>
      </c>
      <c r="F335" s="167">
        <v>0</v>
      </c>
      <c r="G335" s="167">
        <v>0</v>
      </c>
      <c r="H335" s="169">
        <f>F335+G335</f>
        <v>0</v>
      </c>
      <c r="I335" s="67" t="e">
        <f>H335/$H$336</f>
        <v>#DIV/0!</v>
      </c>
      <c r="J335" s="167">
        <v>0</v>
      </c>
      <c r="K335" s="167">
        <v>0</v>
      </c>
      <c r="L335" s="169">
        <f>J335+K335</f>
        <v>0</v>
      </c>
      <c r="M335" s="67" t="e">
        <f>L335/$L$336</f>
        <v>#DIV/0!</v>
      </c>
      <c r="N335" s="423"/>
      <c r="O335" s="167">
        <v>0</v>
      </c>
      <c r="P335" s="167">
        <v>0</v>
      </c>
      <c r="Q335" s="169">
        <f>O335+P335</f>
        <v>0</v>
      </c>
      <c r="R335" s="67" t="e">
        <f>Q335/$Q$336</f>
        <v>#DIV/0!</v>
      </c>
      <c r="S335" s="420"/>
      <c r="T335" s="418"/>
      <c r="U335" s="167">
        <v>0</v>
      </c>
      <c r="V335" s="167">
        <v>0</v>
      </c>
      <c r="W335" s="154">
        <f t="shared" si="5"/>
        <v>0</v>
      </c>
      <c r="X335" s="301"/>
    </row>
    <row r="336" spans="1:36" s="20" customFormat="1" ht="15.75" hidden="1" customHeight="1" thickBot="1" x14ac:dyDescent="0.3">
      <c r="A336" s="315" t="s">
        <v>51</v>
      </c>
      <c r="B336" s="316"/>
      <c r="C336" s="317"/>
      <c r="D336" s="168"/>
      <c r="E336" s="21"/>
      <c r="F336" s="16">
        <f>SUM(F331:F335)</f>
        <v>0</v>
      </c>
      <c r="G336" s="16">
        <f>SUM(G331:G335)</f>
        <v>0</v>
      </c>
      <c r="H336" s="16">
        <f>SUM(H331:H335)</f>
        <v>0</v>
      </c>
      <c r="I336" s="17">
        <v>1</v>
      </c>
      <c r="J336" s="16">
        <f>SUM(J331:J335)</f>
        <v>0</v>
      </c>
      <c r="K336" s="16">
        <f>SUM(K331:K335)</f>
        <v>0</v>
      </c>
      <c r="L336" s="16">
        <f>SUM(L331:L335)</f>
        <v>0</v>
      </c>
      <c r="M336" s="17">
        <v>1</v>
      </c>
      <c r="N336" s="16">
        <f>N331</f>
        <v>0</v>
      </c>
      <c r="O336" s="16">
        <f>SUM(O331:O335)</f>
        <v>0</v>
      </c>
      <c r="P336" s="16">
        <f>SUM(P331:P335)</f>
        <v>0</v>
      </c>
      <c r="Q336" s="16">
        <f>SUM(Q331:Q335)</f>
        <v>0</v>
      </c>
      <c r="R336" s="17">
        <v>1</v>
      </c>
      <c r="S336" s="16">
        <f>S331</f>
        <v>0</v>
      </c>
      <c r="T336" s="19">
        <f>T331</f>
        <v>0</v>
      </c>
      <c r="U336" s="155">
        <f>SUM(U331:U335)</f>
        <v>0</v>
      </c>
      <c r="V336" s="71">
        <f>SUM(V331:V335)</f>
        <v>0</v>
      </c>
      <c r="W336" s="156">
        <f t="shared" si="5"/>
        <v>0</v>
      </c>
      <c r="X336" s="178">
        <f>IFERROR(((1-(1-T336)*W336)*1),0)</f>
        <v>1</v>
      </c>
      <c r="Y336" s="63"/>
      <c r="Z336" s="63"/>
      <c r="AA336" s="63"/>
      <c r="AB336" s="63"/>
      <c r="AC336" s="63"/>
      <c r="AD336" s="63"/>
      <c r="AE336" s="63"/>
      <c r="AF336" s="63"/>
      <c r="AG336" s="63"/>
      <c r="AH336" s="63"/>
      <c r="AI336" s="63"/>
      <c r="AJ336" s="63"/>
    </row>
    <row r="337" spans="1:36" ht="15" hidden="1" customHeight="1" x14ac:dyDescent="0.25">
      <c r="A337" s="433">
        <f>A331+1</f>
        <v>56</v>
      </c>
      <c r="B337" s="430"/>
      <c r="C337" s="427"/>
      <c r="D337" s="424"/>
      <c r="E337" s="32" t="s">
        <v>45</v>
      </c>
      <c r="F337" s="167">
        <v>0</v>
      </c>
      <c r="G337" s="167">
        <v>0</v>
      </c>
      <c r="H337" s="169">
        <f>F337+G337</f>
        <v>0</v>
      </c>
      <c r="I337" s="67" t="e">
        <f>H337/$H$342</f>
        <v>#DIV/0!</v>
      </c>
      <c r="J337" s="167">
        <v>0</v>
      </c>
      <c r="K337" s="167">
        <v>0</v>
      </c>
      <c r="L337" s="169">
        <f>J337+K337</f>
        <v>0</v>
      </c>
      <c r="M337" s="67" t="e">
        <f>L337/$L$342</f>
        <v>#DIV/0!</v>
      </c>
      <c r="N337" s="421">
        <v>0</v>
      </c>
      <c r="O337" s="167">
        <v>0</v>
      </c>
      <c r="P337" s="167">
        <v>0</v>
      </c>
      <c r="Q337" s="169">
        <f>O337+P337</f>
        <v>0</v>
      </c>
      <c r="R337" s="67" t="e">
        <f>Q337/$Q$342</f>
        <v>#DIV/0!</v>
      </c>
      <c r="S337" s="419">
        <f>N342-Q342</f>
        <v>0</v>
      </c>
      <c r="T337" s="416">
        <f>IFERROR((S337/N342),0)</f>
        <v>0</v>
      </c>
      <c r="U337" s="167">
        <v>0</v>
      </c>
      <c r="V337" s="167">
        <v>0</v>
      </c>
      <c r="W337" s="154">
        <f t="shared" si="5"/>
        <v>0</v>
      </c>
      <c r="X337" s="299"/>
    </row>
    <row r="338" spans="1:36" ht="15" hidden="1" customHeight="1" x14ac:dyDescent="0.25">
      <c r="A338" s="434"/>
      <c r="B338" s="431"/>
      <c r="C338" s="428"/>
      <c r="D338" s="425"/>
      <c r="E338" s="32" t="s">
        <v>46</v>
      </c>
      <c r="F338" s="167">
        <v>0</v>
      </c>
      <c r="G338" s="167">
        <v>0</v>
      </c>
      <c r="H338" s="169">
        <f>F338+G338</f>
        <v>0</v>
      </c>
      <c r="I338" s="67" t="e">
        <f>H338/$H$342</f>
        <v>#DIV/0!</v>
      </c>
      <c r="J338" s="167">
        <v>0</v>
      </c>
      <c r="K338" s="167">
        <v>0</v>
      </c>
      <c r="L338" s="169">
        <f>J338+K338</f>
        <v>0</v>
      </c>
      <c r="M338" s="67" t="e">
        <f>L338/$L$342</f>
        <v>#DIV/0!</v>
      </c>
      <c r="N338" s="422"/>
      <c r="O338" s="167">
        <v>0</v>
      </c>
      <c r="P338" s="167">
        <v>0</v>
      </c>
      <c r="Q338" s="169">
        <f>O338+P338</f>
        <v>0</v>
      </c>
      <c r="R338" s="67" t="e">
        <f>Q338/$Q$342</f>
        <v>#DIV/0!</v>
      </c>
      <c r="S338" s="303"/>
      <c r="T338" s="417"/>
      <c r="U338" s="167">
        <v>0</v>
      </c>
      <c r="V338" s="167">
        <v>0</v>
      </c>
      <c r="W338" s="154">
        <f t="shared" si="5"/>
        <v>0</v>
      </c>
      <c r="X338" s="300"/>
    </row>
    <row r="339" spans="1:36" ht="15" hidden="1" customHeight="1" x14ac:dyDescent="0.25">
      <c r="A339" s="434"/>
      <c r="B339" s="431"/>
      <c r="C339" s="428"/>
      <c r="D339" s="425"/>
      <c r="E339" s="32" t="s">
        <v>47</v>
      </c>
      <c r="F339" s="167">
        <v>0</v>
      </c>
      <c r="G339" s="167">
        <v>0</v>
      </c>
      <c r="H339" s="169">
        <f>F339+G339</f>
        <v>0</v>
      </c>
      <c r="I339" s="67" t="e">
        <f>H339/$H$342</f>
        <v>#DIV/0!</v>
      </c>
      <c r="J339" s="167">
        <v>0</v>
      </c>
      <c r="K339" s="167">
        <v>0</v>
      </c>
      <c r="L339" s="169">
        <f>J339+K339</f>
        <v>0</v>
      </c>
      <c r="M339" s="67" t="e">
        <f>L339/$L$342</f>
        <v>#DIV/0!</v>
      </c>
      <c r="N339" s="422"/>
      <c r="O339" s="167">
        <v>0</v>
      </c>
      <c r="P339" s="167">
        <v>0</v>
      </c>
      <c r="Q339" s="169">
        <f>O339+P339</f>
        <v>0</v>
      </c>
      <c r="R339" s="67" t="e">
        <f>Q339/$Q$342</f>
        <v>#DIV/0!</v>
      </c>
      <c r="S339" s="303"/>
      <c r="T339" s="417"/>
      <c r="U339" s="167">
        <v>0</v>
      </c>
      <c r="V339" s="167">
        <v>0</v>
      </c>
      <c r="W339" s="154">
        <f t="shared" si="5"/>
        <v>0</v>
      </c>
      <c r="X339" s="300"/>
    </row>
    <row r="340" spans="1:36" ht="15" hidden="1" customHeight="1" x14ac:dyDescent="0.25">
      <c r="A340" s="434"/>
      <c r="B340" s="431"/>
      <c r="C340" s="428"/>
      <c r="D340" s="425"/>
      <c r="E340" s="32" t="s">
        <v>48</v>
      </c>
      <c r="F340" s="167">
        <v>0</v>
      </c>
      <c r="G340" s="167">
        <v>0</v>
      </c>
      <c r="H340" s="169">
        <f>F340+G340</f>
        <v>0</v>
      </c>
      <c r="I340" s="67" t="e">
        <f>H340/$H$342</f>
        <v>#DIV/0!</v>
      </c>
      <c r="J340" s="167">
        <v>0</v>
      </c>
      <c r="K340" s="167">
        <v>0</v>
      </c>
      <c r="L340" s="169">
        <f>J340+K340</f>
        <v>0</v>
      </c>
      <c r="M340" s="67" t="e">
        <f>L340/$L$342</f>
        <v>#DIV/0!</v>
      </c>
      <c r="N340" s="422"/>
      <c r="O340" s="167">
        <v>0</v>
      </c>
      <c r="P340" s="167">
        <v>0</v>
      </c>
      <c r="Q340" s="169">
        <f>O340+P340</f>
        <v>0</v>
      </c>
      <c r="R340" s="67" t="e">
        <f>Q340/$Q$342</f>
        <v>#DIV/0!</v>
      </c>
      <c r="S340" s="303"/>
      <c r="T340" s="417"/>
      <c r="U340" s="167">
        <v>0</v>
      </c>
      <c r="V340" s="167">
        <v>0</v>
      </c>
      <c r="W340" s="154">
        <f t="shared" si="5"/>
        <v>0</v>
      </c>
      <c r="X340" s="300"/>
    </row>
    <row r="341" spans="1:36" ht="15.75" hidden="1" customHeight="1" thickBot="1" x14ac:dyDescent="0.3">
      <c r="A341" s="435"/>
      <c r="B341" s="432"/>
      <c r="C341" s="429"/>
      <c r="D341" s="426"/>
      <c r="E341" s="32" t="s">
        <v>49</v>
      </c>
      <c r="F341" s="167">
        <v>0</v>
      </c>
      <c r="G341" s="167">
        <v>0</v>
      </c>
      <c r="H341" s="169">
        <f>F341+G341</f>
        <v>0</v>
      </c>
      <c r="I341" s="67" t="e">
        <f>H341/$H$342</f>
        <v>#DIV/0!</v>
      </c>
      <c r="J341" s="167">
        <v>0</v>
      </c>
      <c r="K341" s="167">
        <v>0</v>
      </c>
      <c r="L341" s="169">
        <f>J341+K341</f>
        <v>0</v>
      </c>
      <c r="M341" s="67" t="e">
        <f>L341/$L$342</f>
        <v>#DIV/0!</v>
      </c>
      <c r="N341" s="423"/>
      <c r="O341" s="167">
        <v>0</v>
      </c>
      <c r="P341" s="167">
        <v>0</v>
      </c>
      <c r="Q341" s="169">
        <f>O341+P341</f>
        <v>0</v>
      </c>
      <c r="R341" s="67" t="e">
        <f>Q341/$Q$342</f>
        <v>#DIV/0!</v>
      </c>
      <c r="S341" s="420"/>
      <c r="T341" s="418"/>
      <c r="U341" s="167">
        <v>0</v>
      </c>
      <c r="V341" s="167">
        <v>0</v>
      </c>
      <c r="W341" s="154">
        <f t="shared" si="5"/>
        <v>0</v>
      </c>
      <c r="X341" s="301"/>
    </row>
    <row r="342" spans="1:36" s="20" customFormat="1" ht="15.75" hidden="1" customHeight="1" thickBot="1" x14ac:dyDescent="0.3">
      <c r="A342" s="315" t="s">
        <v>51</v>
      </c>
      <c r="B342" s="316"/>
      <c r="C342" s="317"/>
      <c r="D342" s="168"/>
      <c r="E342" s="21"/>
      <c r="F342" s="16">
        <f>SUM(F337:F341)</f>
        <v>0</v>
      </c>
      <c r="G342" s="16">
        <f>SUM(G337:G341)</f>
        <v>0</v>
      </c>
      <c r="H342" s="16">
        <f>SUM(H337:H341)</f>
        <v>0</v>
      </c>
      <c r="I342" s="17">
        <v>1</v>
      </c>
      <c r="J342" s="16">
        <f>SUM(J337:J341)</f>
        <v>0</v>
      </c>
      <c r="K342" s="16">
        <f>SUM(K337:K341)</f>
        <v>0</v>
      </c>
      <c r="L342" s="16">
        <f>SUM(L337:L341)</f>
        <v>0</v>
      </c>
      <c r="M342" s="17">
        <v>1</v>
      </c>
      <c r="N342" s="16">
        <f>N337</f>
        <v>0</v>
      </c>
      <c r="O342" s="16">
        <f>SUM(O337:O341)</f>
        <v>0</v>
      </c>
      <c r="P342" s="16">
        <f>SUM(P337:P341)</f>
        <v>0</v>
      </c>
      <c r="Q342" s="16">
        <f>SUM(Q337:Q341)</f>
        <v>0</v>
      </c>
      <c r="R342" s="17">
        <v>1</v>
      </c>
      <c r="S342" s="16">
        <f>S337</f>
        <v>0</v>
      </c>
      <c r="T342" s="19">
        <f>T337</f>
        <v>0</v>
      </c>
      <c r="U342" s="155">
        <f>SUM(U337:U341)</f>
        <v>0</v>
      </c>
      <c r="V342" s="71">
        <f>SUM(V337:V341)</f>
        <v>0</v>
      </c>
      <c r="W342" s="156">
        <f t="shared" si="5"/>
        <v>0</v>
      </c>
      <c r="X342" s="178">
        <f>IFERROR(((1-(1-T342)*W342)*1),0)</f>
        <v>1</v>
      </c>
      <c r="Y342" s="63"/>
      <c r="Z342" s="63"/>
      <c r="AA342" s="63"/>
      <c r="AB342" s="63"/>
      <c r="AC342" s="63"/>
      <c r="AD342" s="63"/>
      <c r="AE342" s="63"/>
      <c r="AF342" s="63"/>
      <c r="AG342" s="63"/>
      <c r="AH342" s="63"/>
      <c r="AI342" s="63"/>
      <c r="AJ342" s="63"/>
    </row>
    <row r="343" spans="1:36" ht="15" hidden="1" customHeight="1" x14ac:dyDescent="0.25">
      <c r="A343" s="433">
        <f>A337+1</f>
        <v>57</v>
      </c>
      <c r="B343" s="430"/>
      <c r="C343" s="427"/>
      <c r="D343" s="424"/>
      <c r="E343" s="32" t="s">
        <v>45</v>
      </c>
      <c r="F343" s="167">
        <v>0</v>
      </c>
      <c r="G343" s="167">
        <v>0</v>
      </c>
      <c r="H343" s="169">
        <f>F343+G343</f>
        <v>0</v>
      </c>
      <c r="I343" s="67" t="e">
        <f>H343/$H$3418</f>
        <v>#DIV/0!</v>
      </c>
      <c r="J343" s="167">
        <v>0</v>
      </c>
      <c r="K343" s="167">
        <v>0</v>
      </c>
      <c r="L343" s="169">
        <f>J343+K343</f>
        <v>0</v>
      </c>
      <c r="M343" s="67" t="e">
        <f>L343/$L$348</f>
        <v>#DIV/0!</v>
      </c>
      <c r="N343" s="421">
        <v>0</v>
      </c>
      <c r="O343" s="167">
        <v>0</v>
      </c>
      <c r="P343" s="167">
        <v>0</v>
      </c>
      <c r="Q343" s="169">
        <f>O343+P343</f>
        <v>0</v>
      </c>
      <c r="R343" s="67" t="e">
        <f>Q343/$Q$348</f>
        <v>#DIV/0!</v>
      </c>
      <c r="S343" s="419">
        <f>N348-Q348</f>
        <v>0</v>
      </c>
      <c r="T343" s="416">
        <f>IFERROR((S343/N348),0)</f>
        <v>0</v>
      </c>
      <c r="U343" s="167">
        <v>0</v>
      </c>
      <c r="V343" s="167">
        <v>0</v>
      </c>
      <c r="W343" s="154">
        <f t="shared" si="5"/>
        <v>0</v>
      </c>
      <c r="X343" s="299"/>
    </row>
    <row r="344" spans="1:36" ht="15" hidden="1" customHeight="1" x14ac:dyDescent="0.25">
      <c r="A344" s="434"/>
      <c r="B344" s="431"/>
      <c r="C344" s="428"/>
      <c r="D344" s="425"/>
      <c r="E344" s="32" t="s">
        <v>46</v>
      </c>
      <c r="F344" s="167">
        <v>0</v>
      </c>
      <c r="G344" s="167">
        <v>0</v>
      </c>
      <c r="H344" s="169">
        <f>F344+G344</f>
        <v>0</v>
      </c>
      <c r="I344" s="67" t="e">
        <f>H344/$H$3418</f>
        <v>#DIV/0!</v>
      </c>
      <c r="J344" s="167">
        <v>0</v>
      </c>
      <c r="K344" s="167">
        <v>0</v>
      </c>
      <c r="L344" s="169">
        <f>J344+K344</f>
        <v>0</v>
      </c>
      <c r="M344" s="67" t="e">
        <f>L344/$L$348</f>
        <v>#DIV/0!</v>
      </c>
      <c r="N344" s="422"/>
      <c r="O344" s="167">
        <v>0</v>
      </c>
      <c r="P344" s="167">
        <v>0</v>
      </c>
      <c r="Q344" s="169">
        <f>O344+P344</f>
        <v>0</v>
      </c>
      <c r="R344" s="67" t="e">
        <f>Q344/$Q$348</f>
        <v>#DIV/0!</v>
      </c>
      <c r="S344" s="303"/>
      <c r="T344" s="417"/>
      <c r="U344" s="167">
        <v>0</v>
      </c>
      <c r="V344" s="167">
        <v>0</v>
      </c>
      <c r="W344" s="154">
        <f t="shared" si="5"/>
        <v>0</v>
      </c>
      <c r="X344" s="300"/>
    </row>
    <row r="345" spans="1:36" ht="15" hidden="1" customHeight="1" x14ac:dyDescent="0.25">
      <c r="A345" s="434"/>
      <c r="B345" s="431"/>
      <c r="C345" s="428"/>
      <c r="D345" s="425"/>
      <c r="E345" s="32" t="s">
        <v>47</v>
      </c>
      <c r="F345" s="167">
        <v>0</v>
      </c>
      <c r="G345" s="167">
        <v>0</v>
      </c>
      <c r="H345" s="169">
        <f>F345+G345</f>
        <v>0</v>
      </c>
      <c r="I345" s="67" t="e">
        <f>H345/$H$3418</f>
        <v>#DIV/0!</v>
      </c>
      <c r="J345" s="167">
        <v>0</v>
      </c>
      <c r="K345" s="167">
        <v>0</v>
      </c>
      <c r="L345" s="169">
        <f>J345+K345</f>
        <v>0</v>
      </c>
      <c r="M345" s="67" t="e">
        <f>L345/$L$348</f>
        <v>#DIV/0!</v>
      </c>
      <c r="N345" s="422"/>
      <c r="O345" s="167">
        <v>0</v>
      </c>
      <c r="P345" s="167">
        <v>0</v>
      </c>
      <c r="Q345" s="169">
        <f>O345+P345</f>
        <v>0</v>
      </c>
      <c r="R345" s="67" t="e">
        <f>Q345/$Q$348</f>
        <v>#DIV/0!</v>
      </c>
      <c r="S345" s="303"/>
      <c r="T345" s="417"/>
      <c r="U345" s="167">
        <v>0</v>
      </c>
      <c r="V345" s="167">
        <v>0</v>
      </c>
      <c r="W345" s="154">
        <f t="shared" si="5"/>
        <v>0</v>
      </c>
      <c r="X345" s="300"/>
    </row>
    <row r="346" spans="1:36" ht="15" hidden="1" customHeight="1" x14ac:dyDescent="0.25">
      <c r="A346" s="434"/>
      <c r="B346" s="431"/>
      <c r="C346" s="428"/>
      <c r="D346" s="425"/>
      <c r="E346" s="32" t="s">
        <v>48</v>
      </c>
      <c r="F346" s="167">
        <v>0</v>
      </c>
      <c r="G346" s="167">
        <v>0</v>
      </c>
      <c r="H346" s="169">
        <f>F346+G346</f>
        <v>0</v>
      </c>
      <c r="I346" s="67" t="e">
        <f>H346/$H$3418</f>
        <v>#DIV/0!</v>
      </c>
      <c r="J346" s="167">
        <v>0</v>
      </c>
      <c r="K346" s="167">
        <v>0</v>
      </c>
      <c r="L346" s="169">
        <f>J346+K346</f>
        <v>0</v>
      </c>
      <c r="M346" s="67" t="e">
        <f>L346/$L$348</f>
        <v>#DIV/0!</v>
      </c>
      <c r="N346" s="422"/>
      <c r="O346" s="167">
        <v>0</v>
      </c>
      <c r="P346" s="167">
        <v>0</v>
      </c>
      <c r="Q346" s="169">
        <f>O346+P346</f>
        <v>0</v>
      </c>
      <c r="R346" s="67" t="e">
        <f>Q346/$Q$348</f>
        <v>#DIV/0!</v>
      </c>
      <c r="S346" s="303"/>
      <c r="T346" s="417"/>
      <c r="U346" s="167">
        <v>0</v>
      </c>
      <c r="V346" s="167">
        <v>0</v>
      </c>
      <c r="W346" s="154">
        <f t="shared" si="5"/>
        <v>0</v>
      </c>
      <c r="X346" s="300"/>
    </row>
    <row r="347" spans="1:36" ht="15.75" hidden="1" customHeight="1" thickBot="1" x14ac:dyDescent="0.3">
      <c r="A347" s="435"/>
      <c r="B347" s="432"/>
      <c r="C347" s="429"/>
      <c r="D347" s="426"/>
      <c r="E347" s="32" t="s">
        <v>49</v>
      </c>
      <c r="F347" s="167">
        <v>0</v>
      </c>
      <c r="G347" s="167">
        <v>0</v>
      </c>
      <c r="H347" s="169">
        <f>F347+G347</f>
        <v>0</v>
      </c>
      <c r="I347" s="67" t="e">
        <f>H347/$H$3418</f>
        <v>#DIV/0!</v>
      </c>
      <c r="J347" s="167">
        <v>0</v>
      </c>
      <c r="K347" s="167">
        <v>0</v>
      </c>
      <c r="L347" s="169">
        <f>J347+K347</f>
        <v>0</v>
      </c>
      <c r="M347" s="67" t="e">
        <f>L347/$L$348</f>
        <v>#DIV/0!</v>
      </c>
      <c r="N347" s="423"/>
      <c r="O347" s="167">
        <v>0</v>
      </c>
      <c r="P347" s="167">
        <v>0</v>
      </c>
      <c r="Q347" s="169">
        <f>O347+P347</f>
        <v>0</v>
      </c>
      <c r="R347" s="67" t="e">
        <f>Q347/$Q$348</f>
        <v>#DIV/0!</v>
      </c>
      <c r="S347" s="420"/>
      <c r="T347" s="418"/>
      <c r="U347" s="167">
        <v>0</v>
      </c>
      <c r="V347" s="167">
        <v>0</v>
      </c>
      <c r="W347" s="154">
        <f t="shared" si="5"/>
        <v>0</v>
      </c>
      <c r="X347" s="301"/>
    </row>
    <row r="348" spans="1:36" s="20" customFormat="1" ht="15.75" hidden="1" customHeight="1" thickBot="1" x14ac:dyDescent="0.3">
      <c r="A348" s="315" t="s">
        <v>51</v>
      </c>
      <c r="B348" s="316"/>
      <c r="C348" s="317"/>
      <c r="D348" s="168"/>
      <c r="E348" s="21"/>
      <c r="F348" s="16">
        <f>SUM(F343:F347)</f>
        <v>0</v>
      </c>
      <c r="G348" s="16">
        <f>SUM(G343:G347)</f>
        <v>0</v>
      </c>
      <c r="H348" s="16">
        <f>SUM(H343:H347)</f>
        <v>0</v>
      </c>
      <c r="I348" s="17">
        <v>1</v>
      </c>
      <c r="J348" s="16">
        <f>SUM(J343:J347)</f>
        <v>0</v>
      </c>
      <c r="K348" s="16">
        <f>SUM(K343:K347)</f>
        <v>0</v>
      </c>
      <c r="L348" s="16">
        <f>SUM(L343:L347)</f>
        <v>0</v>
      </c>
      <c r="M348" s="17">
        <v>1</v>
      </c>
      <c r="N348" s="16">
        <f>N343</f>
        <v>0</v>
      </c>
      <c r="O348" s="16">
        <f>SUM(O343:O347)</f>
        <v>0</v>
      </c>
      <c r="P348" s="16">
        <f>SUM(P343:P347)</f>
        <v>0</v>
      </c>
      <c r="Q348" s="16">
        <f>SUM(Q343:Q347)</f>
        <v>0</v>
      </c>
      <c r="R348" s="17">
        <v>1</v>
      </c>
      <c r="S348" s="16">
        <f>S343</f>
        <v>0</v>
      </c>
      <c r="T348" s="19">
        <f>T343</f>
        <v>0</v>
      </c>
      <c r="U348" s="155">
        <f>SUM(U343:U347)</f>
        <v>0</v>
      </c>
      <c r="V348" s="71">
        <f>SUM(V343:V347)</f>
        <v>0</v>
      </c>
      <c r="W348" s="156">
        <f t="shared" si="5"/>
        <v>0</v>
      </c>
      <c r="X348" s="178">
        <f>IFERROR(((1-(1-T348)*W348)*1),0)</f>
        <v>1</v>
      </c>
      <c r="Y348" s="63"/>
      <c r="Z348" s="63"/>
      <c r="AA348" s="63"/>
      <c r="AB348" s="63"/>
      <c r="AC348" s="63"/>
      <c r="AD348" s="63"/>
      <c r="AE348" s="63"/>
      <c r="AF348" s="63"/>
      <c r="AG348" s="63"/>
      <c r="AH348" s="63"/>
      <c r="AI348" s="63"/>
      <c r="AJ348" s="63"/>
    </row>
    <row r="349" spans="1:36" ht="15" hidden="1" customHeight="1" x14ac:dyDescent="0.25">
      <c r="A349" s="433">
        <f>A343+1</f>
        <v>58</v>
      </c>
      <c r="B349" s="430"/>
      <c r="C349" s="427"/>
      <c r="D349" s="424"/>
      <c r="E349" s="32" t="s">
        <v>45</v>
      </c>
      <c r="F349" s="167">
        <v>0</v>
      </c>
      <c r="G349" s="167">
        <v>0</v>
      </c>
      <c r="H349" s="169">
        <f>F349+G349</f>
        <v>0</v>
      </c>
      <c r="I349" s="67" t="e">
        <f>H349/$H$354</f>
        <v>#DIV/0!</v>
      </c>
      <c r="J349" s="167">
        <v>0</v>
      </c>
      <c r="K349" s="167">
        <v>0</v>
      </c>
      <c r="L349" s="169">
        <f>J349+K349</f>
        <v>0</v>
      </c>
      <c r="M349" s="67" t="e">
        <f>L349/$L$354</f>
        <v>#DIV/0!</v>
      </c>
      <c r="N349" s="421">
        <v>0</v>
      </c>
      <c r="O349" s="167">
        <v>0</v>
      </c>
      <c r="P349" s="167">
        <v>0</v>
      </c>
      <c r="Q349" s="169">
        <f>O349+P349</f>
        <v>0</v>
      </c>
      <c r="R349" s="67" t="e">
        <f>Q349/$Q$354</f>
        <v>#DIV/0!</v>
      </c>
      <c r="S349" s="419">
        <f>N354-Q354</f>
        <v>0</v>
      </c>
      <c r="T349" s="416">
        <f>IFERROR((S349/N354),0)</f>
        <v>0</v>
      </c>
      <c r="U349" s="167">
        <v>0</v>
      </c>
      <c r="V349" s="167">
        <v>0</v>
      </c>
      <c r="W349" s="154">
        <f t="shared" si="5"/>
        <v>0</v>
      </c>
      <c r="X349" s="299"/>
    </row>
    <row r="350" spans="1:36" ht="15" hidden="1" customHeight="1" x14ac:dyDescent="0.25">
      <c r="A350" s="434"/>
      <c r="B350" s="431"/>
      <c r="C350" s="428"/>
      <c r="D350" s="425"/>
      <c r="E350" s="32" t="s">
        <v>46</v>
      </c>
      <c r="F350" s="167">
        <v>0</v>
      </c>
      <c r="G350" s="167">
        <v>0</v>
      </c>
      <c r="H350" s="169">
        <f>F350+G350</f>
        <v>0</v>
      </c>
      <c r="I350" s="67" t="e">
        <f>H350/$H$354</f>
        <v>#DIV/0!</v>
      </c>
      <c r="J350" s="167">
        <v>0</v>
      </c>
      <c r="K350" s="167">
        <v>0</v>
      </c>
      <c r="L350" s="169">
        <f>J350+K350</f>
        <v>0</v>
      </c>
      <c r="M350" s="67" t="e">
        <f>L350/$L$354</f>
        <v>#DIV/0!</v>
      </c>
      <c r="N350" s="422"/>
      <c r="O350" s="167">
        <v>0</v>
      </c>
      <c r="P350" s="167">
        <v>0</v>
      </c>
      <c r="Q350" s="169">
        <f>O350+P350</f>
        <v>0</v>
      </c>
      <c r="R350" s="67" t="e">
        <f>Q350/$Q$354</f>
        <v>#DIV/0!</v>
      </c>
      <c r="S350" s="303"/>
      <c r="T350" s="417"/>
      <c r="U350" s="167">
        <v>0</v>
      </c>
      <c r="V350" s="167">
        <v>0</v>
      </c>
      <c r="W350" s="154">
        <f t="shared" si="5"/>
        <v>0</v>
      </c>
      <c r="X350" s="300"/>
    </row>
    <row r="351" spans="1:36" ht="15" hidden="1" customHeight="1" x14ac:dyDescent="0.25">
      <c r="A351" s="434"/>
      <c r="B351" s="431"/>
      <c r="C351" s="428"/>
      <c r="D351" s="425"/>
      <c r="E351" s="32" t="s">
        <v>47</v>
      </c>
      <c r="F351" s="167">
        <v>0</v>
      </c>
      <c r="G351" s="167">
        <v>0</v>
      </c>
      <c r="H351" s="169">
        <f>F351+G351</f>
        <v>0</v>
      </c>
      <c r="I351" s="67" t="e">
        <f>H351/$H$354</f>
        <v>#DIV/0!</v>
      </c>
      <c r="J351" s="167">
        <v>0</v>
      </c>
      <c r="K351" s="167">
        <v>0</v>
      </c>
      <c r="L351" s="169">
        <f>J351+K351</f>
        <v>0</v>
      </c>
      <c r="M351" s="67" t="e">
        <f>L351/$L$354</f>
        <v>#DIV/0!</v>
      </c>
      <c r="N351" s="422"/>
      <c r="O351" s="167">
        <v>0</v>
      </c>
      <c r="P351" s="167">
        <v>0</v>
      </c>
      <c r="Q351" s="169">
        <f>O351+P351</f>
        <v>0</v>
      </c>
      <c r="R351" s="67" t="e">
        <f>Q351/$Q$354</f>
        <v>#DIV/0!</v>
      </c>
      <c r="S351" s="303"/>
      <c r="T351" s="417"/>
      <c r="U351" s="167">
        <v>0</v>
      </c>
      <c r="V351" s="167">
        <v>0</v>
      </c>
      <c r="W351" s="154">
        <f t="shared" si="5"/>
        <v>0</v>
      </c>
      <c r="X351" s="300"/>
    </row>
    <row r="352" spans="1:36" ht="15" hidden="1" customHeight="1" x14ac:dyDescent="0.25">
      <c r="A352" s="434"/>
      <c r="B352" s="431"/>
      <c r="C352" s="428"/>
      <c r="D352" s="425"/>
      <c r="E352" s="32" t="s">
        <v>48</v>
      </c>
      <c r="F352" s="167">
        <v>0</v>
      </c>
      <c r="G352" s="167">
        <v>0</v>
      </c>
      <c r="H352" s="169">
        <f>F352+G352</f>
        <v>0</v>
      </c>
      <c r="I352" s="67" t="e">
        <f>H352/$H$354</f>
        <v>#DIV/0!</v>
      </c>
      <c r="J352" s="167">
        <v>0</v>
      </c>
      <c r="K352" s="167">
        <v>0</v>
      </c>
      <c r="L352" s="169">
        <f>J352+K352</f>
        <v>0</v>
      </c>
      <c r="M352" s="67" t="e">
        <f>L352/$L$354</f>
        <v>#DIV/0!</v>
      </c>
      <c r="N352" s="422"/>
      <c r="O352" s="167">
        <v>0</v>
      </c>
      <c r="P352" s="167">
        <v>0</v>
      </c>
      <c r="Q352" s="169">
        <f>O352+P352</f>
        <v>0</v>
      </c>
      <c r="R352" s="67" t="e">
        <f>Q352/$Q$354</f>
        <v>#DIV/0!</v>
      </c>
      <c r="S352" s="303"/>
      <c r="T352" s="417"/>
      <c r="U352" s="167">
        <v>0</v>
      </c>
      <c r="V352" s="167">
        <v>0</v>
      </c>
      <c r="W352" s="154">
        <f t="shared" si="5"/>
        <v>0</v>
      </c>
      <c r="X352" s="300"/>
    </row>
    <row r="353" spans="1:36" ht="15.75" hidden="1" customHeight="1" thickBot="1" x14ac:dyDescent="0.3">
      <c r="A353" s="435"/>
      <c r="B353" s="432"/>
      <c r="C353" s="429"/>
      <c r="D353" s="426"/>
      <c r="E353" s="32" t="s">
        <v>49</v>
      </c>
      <c r="F353" s="167">
        <v>0</v>
      </c>
      <c r="G353" s="167">
        <v>0</v>
      </c>
      <c r="H353" s="169">
        <f>F353+G353</f>
        <v>0</v>
      </c>
      <c r="I353" s="67" t="e">
        <f>H353/$H$354</f>
        <v>#DIV/0!</v>
      </c>
      <c r="J353" s="167">
        <v>0</v>
      </c>
      <c r="K353" s="167">
        <v>0</v>
      </c>
      <c r="L353" s="169">
        <f>J353+K353</f>
        <v>0</v>
      </c>
      <c r="M353" s="67" t="e">
        <f>L353/$L$354</f>
        <v>#DIV/0!</v>
      </c>
      <c r="N353" s="423"/>
      <c r="O353" s="167">
        <v>0</v>
      </c>
      <c r="P353" s="167">
        <v>0</v>
      </c>
      <c r="Q353" s="169">
        <f>O353+P353</f>
        <v>0</v>
      </c>
      <c r="R353" s="67" t="e">
        <f>Q353/$Q$354</f>
        <v>#DIV/0!</v>
      </c>
      <c r="S353" s="420"/>
      <c r="T353" s="418"/>
      <c r="U353" s="167">
        <v>0</v>
      </c>
      <c r="V353" s="167">
        <v>0</v>
      </c>
      <c r="W353" s="154">
        <f t="shared" si="5"/>
        <v>0</v>
      </c>
      <c r="X353" s="301"/>
    </row>
    <row r="354" spans="1:36" s="20" customFormat="1" ht="15.75" hidden="1" customHeight="1" thickBot="1" x14ac:dyDescent="0.3">
      <c r="A354" s="315" t="s">
        <v>51</v>
      </c>
      <c r="B354" s="316"/>
      <c r="C354" s="317"/>
      <c r="D354" s="168"/>
      <c r="E354" s="21"/>
      <c r="F354" s="16">
        <f>SUM(F349:F353)</f>
        <v>0</v>
      </c>
      <c r="G354" s="16">
        <f>SUM(G349:G353)</f>
        <v>0</v>
      </c>
      <c r="H354" s="16">
        <f>SUM(H349:H353)</f>
        <v>0</v>
      </c>
      <c r="I354" s="17">
        <v>1</v>
      </c>
      <c r="J354" s="16">
        <f>SUM(J349:J353)</f>
        <v>0</v>
      </c>
      <c r="K354" s="16">
        <f>SUM(K349:K353)</f>
        <v>0</v>
      </c>
      <c r="L354" s="16">
        <f>SUM(L349:L353)</f>
        <v>0</v>
      </c>
      <c r="M354" s="17">
        <v>1</v>
      </c>
      <c r="N354" s="16">
        <f>N349</f>
        <v>0</v>
      </c>
      <c r="O354" s="16">
        <f>SUM(O349:O353)</f>
        <v>0</v>
      </c>
      <c r="P354" s="16">
        <f>SUM(P349:P353)</f>
        <v>0</v>
      </c>
      <c r="Q354" s="16">
        <f>SUM(Q349:Q353)</f>
        <v>0</v>
      </c>
      <c r="R354" s="17">
        <v>1</v>
      </c>
      <c r="S354" s="16">
        <f>S349</f>
        <v>0</v>
      </c>
      <c r="T354" s="19">
        <f>T349</f>
        <v>0</v>
      </c>
      <c r="U354" s="155">
        <f>SUM(U349:U353)</f>
        <v>0</v>
      </c>
      <c r="V354" s="71">
        <f>SUM(V349:V353)</f>
        <v>0</v>
      </c>
      <c r="W354" s="156">
        <f t="shared" si="5"/>
        <v>0</v>
      </c>
      <c r="X354" s="178">
        <f>IFERROR(((1-(1-T354)*W354)*1),0)</f>
        <v>1</v>
      </c>
      <c r="Y354" s="63"/>
      <c r="Z354" s="63"/>
      <c r="AA354" s="63"/>
      <c r="AB354" s="63"/>
      <c r="AC354" s="63"/>
      <c r="AD354" s="63"/>
      <c r="AE354" s="63"/>
      <c r="AF354" s="63"/>
      <c r="AG354" s="63"/>
      <c r="AH354" s="63"/>
      <c r="AI354" s="63"/>
      <c r="AJ354" s="63"/>
    </row>
    <row r="355" spans="1:36" ht="15" hidden="1" customHeight="1" x14ac:dyDescent="0.25">
      <c r="A355" s="433">
        <f>A349+1</f>
        <v>59</v>
      </c>
      <c r="B355" s="430"/>
      <c r="C355" s="427"/>
      <c r="D355" s="424"/>
      <c r="E355" s="32" t="s">
        <v>45</v>
      </c>
      <c r="F355" s="167">
        <v>0</v>
      </c>
      <c r="G355" s="167">
        <v>0</v>
      </c>
      <c r="H355" s="169">
        <f>F355+G355</f>
        <v>0</v>
      </c>
      <c r="I355" s="67" t="e">
        <f>H355/$H$360</f>
        <v>#DIV/0!</v>
      </c>
      <c r="J355" s="167">
        <v>0</v>
      </c>
      <c r="K355" s="167">
        <v>0</v>
      </c>
      <c r="L355" s="169">
        <f>J355+K355</f>
        <v>0</v>
      </c>
      <c r="M355" s="67" t="e">
        <f>L355/$L$360</f>
        <v>#DIV/0!</v>
      </c>
      <c r="N355" s="421">
        <v>0</v>
      </c>
      <c r="O355" s="167">
        <v>0</v>
      </c>
      <c r="P355" s="167">
        <v>0</v>
      </c>
      <c r="Q355" s="169">
        <f>O355+P355</f>
        <v>0</v>
      </c>
      <c r="R355" s="67" t="e">
        <f>Q355/$Q$360</f>
        <v>#DIV/0!</v>
      </c>
      <c r="S355" s="419">
        <f>N360-Q360</f>
        <v>0</v>
      </c>
      <c r="T355" s="416">
        <f>IFERROR((S355/N360),0)</f>
        <v>0</v>
      </c>
      <c r="U355" s="167">
        <v>0</v>
      </c>
      <c r="V355" s="167">
        <v>0</v>
      </c>
      <c r="W355" s="154">
        <f t="shared" si="5"/>
        <v>0</v>
      </c>
      <c r="X355" s="299"/>
    </row>
    <row r="356" spans="1:36" ht="15" hidden="1" customHeight="1" x14ac:dyDescent="0.25">
      <c r="A356" s="434"/>
      <c r="B356" s="431"/>
      <c r="C356" s="428"/>
      <c r="D356" s="425"/>
      <c r="E356" s="32" t="s">
        <v>46</v>
      </c>
      <c r="F356" s="167">
        <v>0</v>
      </c>
      <c r="G356" s="167">
        <v>0</v>
      </c>
      <c r="H356" s="169">
        <f>F356+G356</f>
        <v>0</v>
      </c>
      <c r="I356" s="67" t="e">
        <f>H356/$H$360</f>
        <v>#DIV/0!</v>
      </c>
      <c r="J356" s="167">
        <v>0</v>
      </c>
      <c r="K356" s="167">
        <v>0</v>
      </c>
      <c r="L356" s="169">
        <f>J356+K356</f>
        <v>0</v>
      </c>
      <c r="M356" s="67" t="e">
        <f>L356/$L$360</f>
        <v>#DIV/0!</v>
      </c>
      <c r="N356" s="422"/>
      <c r="O356" s="167">
        <v>0</v>
      </c>
      <c r="P356" s="167">
        <v>0</v>
      </c>
      <c r="Q356" s="169">
        <f>O356+P356</f>
        <v>0</v>
      </c>
      <c r="R356" s="67" t="e">
        <f>Q356/$Q$360</f>
        <v>#DIV/0!</v>
      </c>
      <c r="S356" s="303"/>
      <c r="T356" s="417"/>
      <c r="U356" s="167">
        <v>0</v>
      </c>
      <c r="V356" s="167">
        <v>0</v>
      </c>
      <c r="W356" s="154">
        <f t="shared" si="5"/>
        <v>0</v>
      </c>
      <c r="X356" s="300"/>
    </row>
    <row r="357" spans="1:36" ht="15" hidden="1" customHeight="1" x14ac:dyDescent="0.25">
      <c r="A357" s="434"/>
      <c r="B357" s="431"/>
      <c r="C357" s="428"/>
      <c r="D357" s="425"/>
      <c r="E357" s="32" t="s">
        <v>47</v>
      </c>
      <c r="F357" s="167">
        <v>0</v>
      </c>
      <c r="G357" s="167">
        <v>0</v>
      </c>
      <c r="H357" s="169">
        <f>F357+G357</f>
        <v>0</v>
      </c>
      <c r="I357" s="67" t="e">
        <f>H357/$H$360</f>
        <v>#DIV/0!</v>
      </c>
      <c r="J357" s="167">
        <v>0</v>
      </c>
      <c r="K357" s="167">
        <v>0</v>
      </c>
      <c r="L357" s="169">
        <f>J357+K357</f>
        <v>0</v>
      </c>
      <c r="M357" s="67" t="e">
        <f>L357/$L$360</f>
        <v>#DIV/0!</v>
      </c>
      <c r="N357" s="422"/>
      <c r="O357" s="167">
        <v>0</v>
      </c>
      <c r="P357" s="167">
        <v>0</v>
      </c>
      <c r="Q357" s="169">
        <f>O357+P357</f>
        <v>0</v>
      </c>
      <c r="R357" s="67" t="e">
        <f>Q357/$Q$360</f>
        <v>#DIV/0!</v>
      </c>
      <c r="S357" s="303"/>
      <c r="T357" s="417"/>
      <c r="U357" s="167">
        <v>0</v>
      </c>
      <c r="V357" s="167">
        <v>0</v>
      </c>
      <c r="W357" s="154">
        <f t="shared" si="5"/>
        <v>0</v>
      </c>
      <c r="X357" s="300"/>
    </row>
    <row r="358" spans="1:36" ht="15" hidden="1" customHeight="1" x14ac:dyDescent="0.25">
      <c r="A358" s="434"/>
      <c r="B358" s="431"/>
      <c r="C358" s="428"/>
      <c r="D358" s="425"/>
      <c r="E358" s="32" t="s">
        <v>48</v>
      </c>
      <c r="F358" s="167">
        <v>0</v>
      </c>
      <c r="G358" s="167">
        <v>0</v>
      </c>
      <c r="H358" s="169">
        <f>F358+G358</f>
        <v>0</v>
      </c>
      <c r="I358" s="67" t="e">
        <f>H358/$H$360</f>
        <v>#DIV/0!</v>
      </c>
      <c r="J358" s="167">
        <v>0</v>
      </c>
      <c r="K358" s="167">
        <v>0</v>
      </c>
      <c r="L358" s="169">
        <f>J358+K358</f>
        <v>0</v>
      </c>
      <c r="M358" s="67" t="e">
        <f>L358/$L$360</f>
        <v>#DIV/0!</v>
      </c>
      <c r="N358" s="422"/>
      <c r="O358" s="167">
        <v>0</v>
      </c>
      <c r="P358" s="167">
        <v>0</v>
      </c>
      <c r="Q358" s="169">
        <f>O358+P358</f>
        <v>0</v>
      </c>
      <c r="R358" s="67" t="e">
        <f>Q358/$Q$360</f>
        <v>#DIV/0!</v>
      </c>
      <c r="S358" s="303"/>
      <c r="T358" s="417"/>
      <c r="U358" s="167">
        <v>0</v>
      </c>
      <c r="V358" s="167">
        <v>0</v>
      </c>
      <c r="W358" s="154">
        <f t="shared" si="5"/>
        <v>0</v>
      </c>
      <c r="X358" s="300"/>
    </row>
    <row r="359" spans="1:36" ht="15.75" hidden="1" customHeight="1" thickBot="1" x14ac:dyDescent="0.3">
      <c r="A359" s="435"/>
      <c r="B359" s="432"/>
      <c r="C359" s="429"/>
      <c r="D359" s="426"/>
      <c r="E359" s="32" t="s">
        <v>49</v>
      </c>
      <c r="F359" s="167">
        <v>0</v>
      </c>
      <c r="G359" s="167">
        <v>0</v>
      </c>
      <c r="H359" s="169">
        <f>F359+G359</f>
        <v>0</v>
      </c>
      <c r="I359" s="67" t="e">
        <f>H359/$H$360</f>
        <v>#DIV/0!</v>
      </c>
      <c r="J359" s="167">
        <v>0</v>
      </c>
      <c r="K359" s="167">
        <v>0</v>
      </c>
      <c r="L359" s="169">
        <f>J359+K359</f>
        <v>0</v>
      </c>
      <c r="M359" s="67" t="e">
        <f>L359/$L$360</f>
        <v>#DIV/0!</v>
      </c>
      <c r="N359" s="423"/>
      <c r="O359" s="167">
        <v>0</v>
      </c>
      <c r="P359" s="167">
        <v>0</v>
      </c>
      <c r="Q359" s="169">
        <f>O359+P359</f>
        <v>0</v>
      </c>
      <c r="R359" s="67" t="e">
        <f>Q359/$Q$360</f>
        <v>#DIV/0!</v>
      </c>
      <c r="S359" s="420"/>
      <c r="T359" s="418"/>
      <c r="U359" s="167">
        <v>0</v>
      </c>
      <c r="V359" s="167">
        <v>0</v>
      </c>
      <c r="W359" s="154">
        <f t="shared" si="5"/>
        <v>0</v>
      </c>
      <c r="X359" s="301"/>
    </row>
    <row r="360" spans="1:36" s="20" customFormat="1" ht="15.75" hidden="1" customHeight="1" thickBot="1" x14ac:dyDescent="0.3">
      <c r="A360" s="315" t="s">
        <v>51</v>
      </c>
      <c r="B360" s="316"/>
      <c r="C360" s="317"/>
      <c r="D360" s="168"/>
      <c r="E360" s="21"/>
      <c r="F360" s="16">
        <f>SUM(F355:F359)</f>
        <v>0</v>
      </c>
      <c r="G360" s="16">
        <f>SUM(G355:G359)</f>
        <v>0</v>
      </c>
      <c r="H360" s="16">
        <f>SUM(H355:H359)</f>
        <v>0</v>
      </c>
      <c r="I360" s="17">
        <v>1</v>
      </c>
      <c r="J360" s="16">
        <f>SUM(J355:J359)</f>
        <v>0</v>
      </c>
      <c r="K360" s="16">
        <f>SUM(K355:K359)</f>
        <v>0</v>
      </c>
      <c r="L360" s="16">
        <f>SUM(L355:L359)</f>
        <v>0</v>
      </c>
      <c r="M360" s="17">
        <v>1</v>
      </c>
      <c r="N360" s="16">
        <f>N355</f>
        <v>0</v>
      </c>
      <c r="O360" s="16">
        <f>SUM(O355:O359)</f>
        <v>0</v>
      </c>
      <c r="P360" s="16">
        <f>SUM(P355:P359)</f>
        <v>0</v>
      </c>
      <c r="Q360" s="16">
        <f>SUM(Q355:Q359)</f>
        <v>0</v>
      </c>
      <c r="R360" s="17">
        <v>1</v>
      </c>
      <c r="S360" s="16">
        <f>S355</f>
        <v>0</v>
      </c>
      <c r="T360" s="19">
        <f>T355</f>
        <v>0</v>
      </c>
      <c r="U360" s="155">
        <f>SUM(U355:U359)</f>
        <v>0</v>
      </c>
      <c r="V360" s="71">
        <f>SUM(V355:V359)</f>
        <v>0</v>
      </c>
      <c r="W360" s="156">
        <f t="shared" si="5"/>
        <v>0</v>
      </c>
      <c r="X360" s="178">
        <f>IFERROR(((1-(1-T360)*W360)*1),0)</f>
        <v>1</v>
      </c>
      <c r="Y360" s="63"/>
      <c r="Z360" s="63"/>
      <c r="AA360" s="63"/>
      <c r="AB360" s="63"/>
      <c r="AC360" s="63"/>
      <c r="AD360" s="63"/>
      <c r="AE360" s="63"/>
      <c r="AF360" s="63"/>
      <c r="AG360" s="63"/>
      <c r="AH360" s="63"/>
      <c r="AI360" s="63"/>
      <c r="AJ360" s="63"/>
    </row>
    <row r="361" spans="1:36" ht="15" hidden="1" customHeight="1" x14ac:dyDescent="0.25">
      <c r="A361" s="433">
        <f>A355+1</f>
        <v>60</v>
      </c>
      <c r="B361" s="430"/>
      <c r="C361" s="427"/>
      <c r="D361" s="424"/>
      <c r="E361" s="32" t="s">
        <v>45</v>
      </c>
      <c r="F361" s="167">
        <v>0</v>
      </c>
      <c r="G361" s="167">
        <v>0</v>
      </c>
      <c r="H361" s="169">
        <f>F361+G361</f>
        <v>0</v>
      </c>
      <c r="I361" s="67" t="e">
        <f>H361/$H$366</f>
        <v>#DIV/0!</v>
      </c>
      <c r="J361" s="167">
        <v>0</v>
      </c>
      <c r="K361" s="167">
        <v>0</v>
      </c>
      <c r="L361" s="169">
        <f>J361+K361</f>
        <v>0</v>
      </c>
      <c r="M361" s="67" t="e">
        <f>L361/$L$366</f>
        <v>#DIV/0!</v>
      </c>
      <c r="N361" s="421">
        <v>0</v>
      </c>
      <c r="O361" s="167">
        <v>0</v>
      </c>
      <c r="P361" s="167">
        <v>0</v>
      </c>
      <c r="Q361" s="169">
        <f>O361+P361</f>
        <v>0</v>
      </c>
      <c r="R361" s="67" t="e">
        <f>Q361/$Q$366</f>
        <v>#DIV/0!</v>
      </c>
      <c r="S361" s="419">
        <f>N366-Q366</f>
        <v>0</v>
      </c>
      <c r="T361" s="416">
        <f>IFERROR((S361/N366),0)</f>
        <v>0</v>
      </c>
      <c r="U361" s="167">
        <v>0</v>
      </c>
      <c r="V361" s="167">
        <v>0</v>
      </c>
      <c r="W361" s="154">
        <f t="shared" si="5"/>
        <v>0</v>
      </c>
      <c r="X361" s="299"/>
    </row>
    <row r="362" spans="1:36" ht="15" hidden="1" customHeight="1" x14ac:dyDescent="0.25">
      <c r="A362" s="434"/>
      <c r="B362" s="431"/>
      <c r="C362" s="428"/>
      <c r="D362" s="425"/>
      <c r="E362" s="32" t="s">
        <v>46</v>
      </c>
      <c r="F362" s="167">
        <v>0</v>
      </c>
      <c r="G362" s="167">
        <v>0</v>
      </c>
      <c r="H362" s="169">
        <f>F362+G362</f>
        <v>0</v>
      </c>
      <c r="I362" s="67" t="e">
        <f>H362/$H$366</f>
        <v>#DIV/0!</v>
      </c>
      <c r="J362" s="167">
        <v>0</v>
      </c>
      <c r="K362" s="167">
        <v>0</v>
      </c>
      <c r="L362" s="169">
        <f>J362+K362</f>
        <v>0</v>
      </c>
      <c r="M362" s="67" t="e">
        <f>L362/$L$366</f>
        <v>#DIV/0!</v>
      </c>
      <c r="N362" s="422"/>
      <c r="O362" s="167">
        <v>0</v>
      </c>
      <c r="P362" s="167">
        <v>0</v>
      </c>
      <c r="Q362" s="169">
        <f>O362+P362</f>
        <v>0</v>
      </c>
      <c r="R362" s="67" t="e">
        <f>Q362/$Q$366</f>
        <v>#DIV/0!</v>
      </c>
      <c r="S362" s="303"/>
      <c r="T362" s="417"/>
      <c r="U362" s="167">
        <v>0</v>
      </c>
      <c r="V362" s="167">
        <v>0</v>
      </c>
      <c r="W362" s="154">
        <f t="shared" si="5"/>
        <v>0</v>
      </c>
      <c r="X362" s="300"/>
    </row>
    <row r="363" spans="1:36" ht="15" hidden="1" customHeight="1" x14ac:dyDescent="0.25">
      <c r="A363" s="434"/>
      <c r="B363" s="431"/>
      <c r="C363" s="428"/>
      <c r="D363" s="425"/>
      <c r="E363" s="32" t="s">
        <v>47</v>
      </c>
      <c r="F363" s="167">
        <v>0</v>
      </c>
      <c r="G363" s="167">
        <v>0</v>
      </c>
      <c r="H363" s="169">
        <f>F363+G363</f>
        <v>0</v>
      </c>
      <c r="I363" s="67" t="e">
        <f>H363/$H$366</f>
        <v>#DIV/0!</v>
      </c>
      <c r="J363" s="167">
        <v>0</v>
      </c>
      <c r="K363" s="167">
        <v>0</v>
      </c>
      <c r="L363" s="169">
        <f>J363+K363</f>
        <v>0</v>
      </c>
      <c r="M363" s="67" t="e">
        <f>L363/$L$366</f>
        <v>#DIV/0!</v>
      </c>
      <c r="N363" s="422"/>
      <c r="O363" s="167">
        <v>0</v>
      </c>
      <c r="P363" s="167">
        <v>0</v>
      </c>
      <c r="Q363" s="169">
        <f>O363+P363</f>
        <v>0</v>
      </c>
      <c r="R363" s="67" t="e">
        <f>Q363/$Q$366</f>
        <v>#DIV/0!</v>
      </c>
      <c r="S363" s="303"/>
      <c r="T363" s="417"/>
      <c r="U363" s="167">
        <v>0</v>
      </c>
      <c r="V363" s="167">
        <v>0</v>
      </c>
      <c r="W363" s="154">
        <f t="shared" si="5"/>
        <v>0</v>
      </c>
      <c r="X363" s="300"/>
    </row>
    <row r="364" spans="1:36" ht="15" hidden="1" customHeight="1" x14ac:dyDescent="0.25">
      <c r="A364" s="434"/>
      <c r="B364" s="431"/>
      <c r="C364" s="428"/>
      <c r="D364" s="425"/>
      <c r="E364" s="32" t="s">
        <v>48</v>
      </c>
      <c r="F364" s="167">
        <v>0</v>
      </c>
      <c r="G364" s="167">
        <v>0</v>
      </c>
      <c r="H364" s="169">
        <f>F364+G364</f>
        <v>0</v>
      </c>
      <c r="I364" s="67" t="e">
        <f>H364/$H$366</f>
        <v>#DIV/0!</v>
      </c>
      <c r="J364" s="167">
        <v>0</v>
      </c>
      <c r="K364" s="167">
        <v>0</v>
      </c>
      <c r="L364" s="169">
        <f>J364+K364</f>
        <v>0</v>
      </c>
      <c r="M364" s="67" t="e">
        <f>L364/$L$366</f>
        <v>#DIV/0!</v>
      </c>
      <c r="N364" s="422"/>
      <c r="O364" s="167">
        <v>0</v>
      </c>
      <c r="P364" s="167">
        <v>0</v>
      </c>
      <c r="Q364" s="169">
        <f>O364+P364</f>
        <v>0</v>
      </c>
      <c r="R364" s="67" t="e">
        <f>Q364/$Q$366</f>
        <v>#DIV/0!</v>
      </c>
      <c r="S364" s="303"/>
      <c r="T364" s="417"/>
      <c r="U364" s="167">
        <v>0</v>
      </c>
      <c r="V364" s="167">
        <v>0</v>
      </c>
      <c r="W364" s="154">
        <f t="shared" si="5"/>
        <v>0</v>
      </c>
      <c r="X364" s="300"/>
    </row>
    <row r="365" spans="1:36" ht="15.75" hidden="1" customHeight="1" thickBot="1" x14ac:dyDescent="0.3">
      <c r="A365" s="435"/>
      <c r="B365" s="432"/>
      <c r="C365" s="429"/>
      <c r="D365" s="426"/>
      <c r="E365" s="32" t="s">
        <v>49</v>
      </c>
      <c r="F365" s="167">
        <v>0</v>
      </c>
      <c r="G365" s="167">
        <v>0</v>
      </c>
      <c r="H365" s="169">
        <f>F365+G365</f>
        <v>0</v>
      </c>
      <c r="I365" s="67" t="e">
        <f>H365/$H$366</f>
        <v>#DIV/0!</v>
      </c>
      <c r="J365" s="167">
        <v>0</v>
      </c>
      <c r="K365" s="167">
        <v>0</v>
      </c>
      <c r="L365" s="169">
        <f>J365+K365</f>
        <v>0</v>
      </c>
      <c r="M365" s="67" t="e">
        <f>L365/$L$366</f>
        <v>#DIV/0!</v>
      </c>
      <c r="N365" s="423"/>
      <c r="O365" s="167">
        <v>0</v>
      </c>
      <c r="P365" s="167">
        <v>0</v>
      </c>
      <c r="Q365" s="169">
        <f>O365+P365</f>
        <v>0</v>
      </c>
      <c r="R365" s="67" t="e">
        <f>Q365/$Q$366</f>
        <v>#DIV/0!</v>
      </c>
      <c r="S365" s="420"/>
      <c r="T365" s="418"/>
      <c r="U365" s="167">
        <v>0</v>
      </c>
      <c r="V365" s="167">
        <v>0</v>
      </c>
      <c r="W365" s="154">
        <f t="shared" si="5"/>
        <v>0</v>
      </c>
      <c r="X365" s="301"/>
    </row>
    <row r="366" spans="1:36" s="20" customFormat="1" ht="15.75" hidden="1" customHeight="1" thickBot="1" x14ac:dyDescent="0.3">
      <c r="A366" s="315" t="s">
        <v>51</v>
      </c>
      <c r="B366" s="316"/>
      <c r="C366" s="317"/>
      <c r="D366" s="168"/>
      <c r="E366" s="21"/>
      <c r="F366" s="16">
        <f>SUM(F361:F365)</f>
        <v>0</v>
      </c>
      <c r="G366" s="16">
        <f>SUM(G361:G365)</f>
        <v>0</v>
      </c>
      <c r="H366" s="16">
        <f>SUM(H361:H365)</f>
        <v>0</v>
      </c>
      <c r="I366" s="17">
        <v>1</v>
      </c>
      <c r="J366" s="16">
        <f>SUM(J361:J365)</f>
        <v>0</v>
      </c>
      <c r="K366" s="16">
        <f>SUM(K361:K365)</f>
        <v>0</v>
      </c>
      <c r="L366" s="16">
        <f>SUM(L361:L365)</f>
        <v>0</v>
      </c>
      <c r="M366" s="17">
        <v>1</v>
      </c>
      <c r="N366" s="16">
        <f>N361</f>
        <v>0</v>
      </c>
      <c r="O366" s="16">
        <f>SUM(O361:O365)</f>
        <v>0</v>
      </c>
      <c r="P366" s="16">
        <f>SUM(P361:P365)</f>
        <v>0</v>
      </c>
      <c r="Q366" s="16">
        <f>SUM(Q361:Q365)</f>
        <v>0</v>
      </c>
      <c r="R366" s="17">
        <v>1</v>
      </c>
      <c r="S366" s="16">
        <f>S361</f>
        <v>0</v>
      </c>
      <c r="T366" s="19">
        <f>T361</f>
        <v>0</v>
      </c>
      <c r="U366" s="155">
        <f>SUM(U361:U365)</f>
        <v>0</v>
      </c>
      <c r="V366" s="71">
        <f>SUM(V361:V365)</f>
        <v>0</v>
      </c>
      <c r="W366" s="156">
        <f t="shared" si="5"/>
        <v>0</v>
      </c>
      <c r="X366" s="178">
        <f>IFERROR(((1-(1-T366)*W366)*1),0)</f>
        <v>1</v>
      </c>
      <c r="Y366" s="63"/>
      <c r="Z366" s="63"/>
      <c r="AA366" s="63"/>
      <c r="AB366" s="63"/>
      <c r="AC366" s="63"/>
      <c r="AD366" s="63"/>
      <c r="AE366" s="63"/>
      <c r="AF366" s="63"/>
      <c r="AG366" s="63"/>
      <c r="AH366" s="63"/>
      <c r="AI366" s="63"/>
      <c r="AJ366" s="63"/>
    </row>
    <row r="367" spans="1:36" ht="15" hidden="1" customHeight="1" x14ac:dyDescent="0.25">
      <c r="A367" s="433">
        <f>A361+1</f>
        <v>61</v>
      </c>
      <c r="B367" s="430"/>
      <c r="C367" s="427"/>
      <c r="D367" s="424"/>
      <c r="E367" s="32" t="s">
        <v>45</v>
      </c>
      <c r="F367" s="167">
        <v>0</v>
      </c>
      <c r="G367" s="167">
        <v>0</v>
      </c>
      <c r="H367" s="169">
        <f>F367+G367</f>
        <v>0</v>
      </c>
      <c r="I367" s="67" t="e">
        <f>H367/$H$372</f>
        <v>#DIV/0!</v>
      </c>
      <c r="J367" s="167">
        <v>0</v>
      </c>
      <c r="K367" s="167">
        <v>0</v>
      </c>
      <c r="L367" s="169">
        <f>J367+K367</f>
        <v>0</v>
      </c>
      <c r="M367" s="67" t="e">
        <f>L367/$L$372</f>
        <v>#DIV/0!</v>
      </c>
      <c r="N367" s="421">
        <v>0</v>
      </c>
      <c r="O367" s="167">
        <v>0</v>
      </c>
      <c r="P367" s="167">
        <v>0</v>
      </c>
      <c r="Q367" s="169">
        <f>O367+P367</f>
        <v>0</v>
      </c>
      <c r="R367" s="67" t="e">
        <f>Q367/$Q$372</f>
        <v>#DIV/0!</v>
      </c>
      <c r="S367" s="419">
        <f>N372-Q372</f>
        <v>0</v>
      </c>
      <c r="T367" s="416">
        <f>IFERROR((S367/N372),0)</f>
        <v>0</v>
      </c>
      <c r="U367" s="167">
        <v>0</v>
      </c>
      <c r="V367" s="167">
        <v>0</v>
      </c>
      <c r="W367" s="154">
        <f t="shared" si="5"/>
        <v>0</v>
      </c>
      <c r="X367" s="299"/>
    </row>
    <row r="368" spans="1:36" ht="15" hidden="1" customHeight="1" x14ac:dyDescent="0.25">
      <c r="A368" s="434"/>
      <c r="B368" s="431"/>
      <c r="C368" s="428"/>
      <c r="D368" s="425"/>
      <c r="E368" s="32" t="s">
        <v>46</v>
      </c>
      <c r="F368" s="167">
        <v>0</v>
      </c>
      <c r="G368" s="167">
        <v>0</v>
      </c>
      <c r="H368" s="169">
        <f>F368+G368</f>
        <v>0</v>
      </c>
      <c r="I368" s="67" t="e">
        <f>H368/$H$372</f>
        <v>#DIV/0!</v>
      </c>
      <c r="J368" s="167">
        <v>0</v>
      </c>
      <c r="K368" s="167">
        <v>0</v>
      </c>
      <c r="L368" s="169">
        <f>J368+K368</f>
        <v>0</v>
      </c>
      <c r="M368" s="67" t="e">
        <f>L368/$L$372</f>
        <v>#DIV/0!</v>
      </c>
      <c r="N368" s="422"/>
      <c r="O368" s="167">
        <v>0</v>
      </c>
      <c r="P368" s="167">
        <v>0</v>
      </c>
      <c r="Q368" s="169">
        <f>O368+P368</f>
        <v>0</v>
      </c>
      <c r="R368" s="67" t="e">
        <f>Q368/$Q$372</f>
        <v>#DIV/0!</v>
      </c>
      <c r="S368" s="303"/>
      <c r="T368" s="417"/>
      <c r="U368" s="167">
        <v>0</v>
      </c>
      <c r="V368" s="167">
        <v>0</v>
      </c>
      <c r="W368" s="154">
        <f t="shared" si="5"/>
        <v>0</v>
      </c>
      <c r="X368" s="300"/>
    </row>
    <row r="369" spans="1:36" ht="15" hidden="1" customHeight="1" x14ac:dyDescent="0.25">
      <c r="A369" s="434"/>
      <c r="B369" s="431"/>
      <c r="C369" s="428"/>
      <c r="D369" s="425"/>
      <c r="E369" s="32" t="s">
        <v>47</v>
      </c>
      <c r="F369" s="167">
        <v>0</v>
      </c>
      <c r="G369" s="167">
        <v>0</v>
      </c>
      <c r="H369" s="169">
        <f>F369+G369</f>
        <v>0</v>
      </c>
      <c r="I369" s="67" t="e">
        <f>H369/$H$372</f>
        <v>#DIV/0!</v>
      </c>
      <c r="J369" s="167">
        <v>0</v>
      </c>
      <c r="K369" s="167">
        <v>0</v>
      </c>
      <c r="L369" s="169">
        <f>J369+K369</f>
        <v>0</v>
      </c>
      <c r="M369" s="67" t="e">
        <f>L369/$L$372</f>
        <v>#DIV/0!</v>
      </c>
      <c r="N369" s="422"/>
      <c r="O369" s="167">
        <v>0</v>
      </c>
      <c r="P369" s="167">
        <v>0</v>
      </c>
      <c r="Q369" s="169">
        <f>O369+P369</f>
        <v>0</v>
      </c>
      <c r="R369" s="67" t="e">
        <f>Q369/$Q$372</f>
        <v>#DIV/0!</v>
      </c>
      <c r="S369" s="303"/>
      <c r="T369" s="417"/>
      <c r="U369" s="167">
        <v>0</v>
      </c>
      <c r="V369" s="167">
        <v>0</v>
      </c>
      <c r="W369" s="154">
        <f t="shared" si="5"/>
        <v>0</v>
      </c>
      <c r="X369" s="300"/>
    </row>
    <row r="370" spans="1:36" ht="15" hidden="1" customHeight="1" x14ac:dyDescent="0.25">
      <c r="A370" s="434"/>
      <c r="B370" s="431"/>
      <c r="C370" s="428"/>
      <c r="D370" s="425"/>
      <c r="E370" s="32" t="s">
        <v>48</v>
      </c>
      <c r="F370" s="167">
        <v>0</v>
      </c>
      <c r="G370" s="167">
        <v>0</v>
      </c>
      <c r="H370" s="169">
        <f>F370+G370</f>
        <v>0</v>
      </c>
      <c r="I370" s="67" t="e">
        <f>H370/$H$372</f>
        <v>#DIV/0!</v>
      </c>
      <c r="J370" s="167">
        <v>0</v>
      </c>
      <c r="K370" s="167">
        <v>0</v>
      </c>
      <c r="L370" s="169">
        <f>J370+K370</f>
        <v>0</v>
      </c>
      <c r="M370" s="67" t="e">
        <f>L370/$L$372</f>
        <v>#DIV/0!</v>
      </c>
      <c r="N370" s="422"/>
      <c r="O370" s="167">
        <v>0</v>
      </c>
      <c r="P370" s="167">
        <v>0</v>
      </c>
      <c r="Q370" s="169">
        <f>O370+P370</f>
        <v>0</v>
      </c>
      <c r="R370" s="67" t="e">
        <f>Q370/$Q$372</f>
        <v>#DIV/0!</v>
      </c>
      <c r="S370" s="303"/>
      <c r="T370" s="417"/>
      <c r="U370" s="167">
        <v>0</v>
      </c>
      <c r="V370" s="167">
        <v>0</v>
      </c>
      <c r="W370" s="154">
        <f t="shared" si="5"/>
        <v>0</v>
      </c>
      <c r="X370" s="300"/>
    </row>
    <row r="371" spans="1:36" ht="15.75" hidden="1" customHeight="1" thickBot="1" x14ac:dyDescent="0.3">
      <c r="A371" s="435"/>
      <c r="B371" s="432"/>
      <c r="C371" s="429"/>
      <c r="D371" s="426"/>
      <c r="E371" s="32" t="s">
        <v>49</v>
      </c>
      <c r="F371" s="167">
        <v>0</v>
      </c>
      <c r="G371" s="167">
        <v>0</v>
      </c>
      <c r="H371" s="169">
        <f>F371+G371</f>
        <v>0</v>
      </c>
      <c r="I371" s="67" t="e">
        <f>H371/$H$372</f>
        <v>#DIV/0!</v>
      </c>
      <c r="J371" s="167">
        <v>0</v>
      </c>
      <c r="K371" s="167">
        <v>0</v>
      </c>
      <c r="L371" s="169">
        <f>J371+K371</f>
        <v>0</v>
      </c>
      <c r="M371" s="67" t="e">
        <f>L371/$L$372</f>
        <v>#DIV/0!</v>
      </c>
      <c r="N371" s="423"/>
      <c r="O371" s="167">
        <v>0</v>
      </c>
      <c r="P371" s="167">
        <v>0</v>
      </c>
      <c r="Q371" s="169">
        <f>O371+P371</f>
        <v>0</v>
      </c>
      <c r="R371" s="67" t="e">
        <f>Q371/$Q$372</f>
        <v>#DIV/0!</v>
      </c>
      <c r="S371" s="420"/>
      <c r="T371" s="418"/>
      <c r="U371" s="167">
        <v>0</v>
      </c>
      <c r="V371" s="167">
        <v>0</v>
      </c>
      <c r="W371" s="154">
        <f t="shared" si="5"/>
        <v>0</v>
      </c>
      <c r="X371" s="301"/>
    </row>
    <row r="372" spans="1:36" s="20" customFormat="1" ht="15.75" hidden="1" customHeight="1" thickBot="1" x14ac:dyDescent="0.3">
      <c r="A372" s="315" t="s">
        <v>51</v>
      </c>
      <c r="B372" s="316"/>
      <c r="C372" s="317"/>
      <c r="D372" s="168"/>
      <c r="E372" s="21"/>
      <c r="F372" s="16">
        <f>SUM(F367:F371)</f>
        <v>0</v>
      </c>
      <c r="G372" s="16">
        <f>SUM(G367:G371)</f>
        <v>0</v>
      </c>
      <c r="H372" s="16">
        <f>SUM(H367:H371)</f>
        <v>0</v>
      </c>
      <c r="I372" s="17">
        <v>1</v>
      </c>
      <c r="J372" s="16">
        <f>SUM(J367:J371)</f>
        <v>0</v>
      </c>
      <c r="K372" s="16">
        <f>SUM(K367:K371)</f>
        <v>0</v>
      </c>
      <c r="L372" s="16">
        <f>SUM(L367:L371)</f>
        <v>0</v>
      </c>
      <c r="M372" s="17">
        <v>1</v>
      </c>
      <c r="N372" s="16">
        <f>N367</f>
        <v>0</v>
      </c>
      <c r="O372" s="16">
        <f>SUM(O367:O371)</f>
        <v>0</v>
      </c>
      <c r="P372" s="16">
        <f>SUM(P367:P371)</f>
        <v>0</v>
      </c>
      <c r="Q372" s="16">
        <f>SUM(Q367:Q371)</f>
        <v>0</v>
      </c>
      <c r="R372" s="17">
        <v>1</v>
      </c>
      <c r="S372" s="16">
        <f>S367</f>
        <v>0</v>
      </c>
      <c r="T372" s="19">
        <f>T367</f>
        <v>0</v>
      </c>
      <c r="U372" s="155">
        <f>SUM(U367:U371)</f>
        <v>0</v>
      </c>
      <c r="V372" s="71">
        <f>SUM(V367:V371)</f>
        <v>0</v>
      </c>
      <c r="W372" s="156">
        <f t="shared" si="5"/>
        <v>0</v>
      </c>
      <c r="X372" s="178">
        <f>IFERROR(((1-(1-T372)*W372)*1),0)</f>
        <v>1</v>
      </c>
      <c r="Y372" s="63"/>
      <c r="Z372" s="63"/>
      <c r="AA372" s="63"/>
      <c r="AB372" s="63"/>
      <c r="AC372" s="63"/>
      <c r="AD372" s="63"/>
      <c r="AE372" s="63"/>
      <c r="AF372" s="63"/>
      <c r="AG372" s="63"/>
      <c r="AH372" s="63"/>
      <c r="AI372" s="63"/>
      <c r="AJ372" s="63"/>
    </row>
    <row r="373" spans="1:36" ht="15" hidden="1" customHeight="1" x14ac:dyDescent="0.25">
      <c r="A373" s="433">
        <f>A367+1</f>
        <v>62</v>
      </c>
      <c r="B373" s="430"/>
      <c r="C373" s="427"/>
      <c r="D373" s="424"/>
      <c r="E373" s="32" t="s">
        <v>45</v>
      </c>
      <c r="F373" s="167">
        <v>0</v>
      </c>
      <c r="G373" s="167">
        <v>0</v>
      </c>
      <c r="H373" s="169">
        <f>F373+G373</f>
        <v>0</v>
      </c>
      <c r="I373" s="67" t="e">
        <f>H373/$H$378</f>
        <v>#DIV/0!</v>
      </c>
      <c r="J373" s="167">
        <v>0</v>
      </c>
      <c r="K373" s="167">
        <v>0</v>
      </c>
      <c r="L373" s="169">
        <f>J373+K373</f>
        <v>0</v>
      </c>
      <c r="M373" s="67" t="e">
        <f>L373/$L$378</f>
        <v>#DIV/0!</v>
      </c>
      <c r="N373" s="421">
        <v>0</v>
      </c>
      <c r="O373" s="167">
        <v>0</v>
      </c>
      <c r="P373" s="167">
        <v>0</v>
      </c>
      <c r="Q373" s="169">
        <f>O373+P373</f>
        <v>0</v>
      </c>
      <c r="R373" s="67" t="e">
        <f>Q373/$Q$378</f>
        <v>#DIV/0!</v>
      </c>
      <c r="S373" s="419">
        <f>N378-Q378</f>
        <v>0</v>
      </c>
      <c r="T373" s="416">
        <f>IFERROR((S373/N378),0)</f>
        <v>0</v>
      </c>
      <c r="U373" s="167">
        <v>0</v>
      </c>
      <c r="V373" s="167">
        <v>0</v>
      </c>
      <c r="W373" s="154">
        <f t="shared" si="5"/>
        <v>0</v>
      </c>
      <c r="X373" s="299"/>
    </row>
    <row r="374" spans="1:36" ht="15" hidden="1" customHeight="1" x14ac:dyDescent="0.25">
      <c r="A374" s="434"/>
      <c r="B374" s="431"/>
      <c r="C374" s="428"/>
      <c r="D374" s="425"/>
      <c r="E374" s="32" t="s">
        <v>46</v>
      </c>
      <c r="F374" s="167">
        <v>0</v>
      </c>
      <c r="G374" s="167">
        <v>0</v>
      </c>
      <c r="H374" s="169">
        <f>F374+G374</f>
        <v>0</v>
      </c>
      <c r="I374" s="67" t="e">
        <f>H374/$H$378</f>
        <v>#DIV/0!</v>
      </c>
      <c r="J374" s="167">
        <v>0</v>
      </c>
      <c r="K374" s="167">
        <v>0</v>
      </c>
      <c r="L374" s="169">
        <f>J374+K374</f>
        <v>0</v>
      </c>
      <c r="M374" s="67" t="e">
        <f>L374/$L$378</f>
        <v>#DIV/0!</v>
      </c>
      <c r="N374" s="422"/>
      <c r="O374" s="167">
        <v>0</v>
      </c>
      <c r="P374" s="167">
        <v>0</v>
      </c>
      <c r="Q374" s="169">
        <f>O374+P374</f>
        <v>0</v>
      </c>
      <c r="R374" s="67" t="e">
        <f>Q374/$Q$378</f>
        <v>#DIV/0!</v>
      </c>
      <c r="S374" s="303"/>
      <c r="T374" s="417"/>
      <c r="U374" s="167">
        <v>0</v>
      </c>
      <c r="V374" s="167">
        <v>0</v>
      </c>
      <c r="W374" s="154">
        <f t="shared" si="5"/>
        <v>0</v>
      </c>
      <c r="X374" s="300"/>
    </row>
    <row r="375" spans="1:36" ht="15" hidden="1" customHeight="1" x14ac:dyDescent="0.25">
      <c r="A375" s="434"/>
      <c r="B375" s="431"/>
      <c r="C375" s="428"/>
      <c r="D375" s="425"/>
      <c r="E375" s="32" t="s">
        <v>47</v>
      </c>
      <c r="F375" s="167">
        <v>0</v>
      </c>
      <c r="G375" s="167">
        <v>0</v>
      </c>
      <c r="H375" s="169">
        <f>F375+G375</f>
        <v>0</v>
      </c>
      <c r="I375" s="67" t="e">
        <f>H375/$H$378</f>
        <v>#DIV/0!</v>
      </c>
      <c r="J375" s="167">
        <v>0</v>
      </c>
      <c r="K375" s="167">
        <v>0</v>
      </c>
      <c r="L375" s="169">
        <f>J375+K375</f>
        <v>0</v>
      </c>
      <c r="M375" s="67" t="e">
        <f>L375/$L$378</f>
        <v>#DIV/0!</v>
      </c>
      <c r="N375" s="422"/>
      <c r="O375" s="167">
        <v>0</v>
      </c>
      <c r="P375" s="167">
        <v>0</v>
      </c>
      <c r="Q375" s="169">
        <f>O375+P375</f>
        <v>0</v>
      </c>
      <c r="R375" s="67" t="e">
        <f>Q375/$Q$378</f>
        <v>#DIV/0!</v>
      </c>
      <c r="S375" s="303"/>
      <c r="T375" s="417"/>
      <c r="U375" s="167">
        <v>0</v>
      </c>
      <c r="V375" s="167">
        <v>0</v>
      </c>
      <c r="W375" s="154">
        <f t="shared" si="5"/>
        <v>0</v>
      </c>
      <c r="X375" s="300"/>
    </row>
    <row r="376" spans="1:36" ht="15" hidden="1" customHeight="1" x14ac:dyDescent="0.25">
      <c r="A376" s="434"/>
      <c r="B376" s="431"/>
      <c r="C376" s="428"/>
      <c r="D376" s="425"/>
      <c r="E376" s="32" t="s">
        <v>48</v>
      </c>
      <c r="F376" s="167">
        <v>0</v>
      </c>
      <c r="G376" s="167">
        <v>0</v>
      </c>
      <c r="H376" s="169">
        <f>F376+G376</f>
        <v>0</v>
      </c>
      <c r="I376" s="67" t="e">
        <f>H376/$H$378</f>
        <v>#DIV/0!</v>
      </c>
      <c r="J376" s="167">
        <v>0</v>
      </c>
      <c r="K376" s="167">
        <v>0</v>
      </c>
      <c r="L376" s="169">
        <f>J376+K376</f>
        <v>0</v>
      </c>
      <c r="M376" s="67" t="e">
        <f>L376/$L$378</f>
        <v>#DIV/0!</v>
      </c>
      <c r="N376" s="422"/>
      <c r="O376" s="167">
        <v>0</v>
      </c>
      <c r="P376" s="167">
        <v>0</v>
      </c>
      <c r="Q376" s="169">
        <f>O376+P376</f>
        <v>0</v>
      </c>
      <c r="R376" s="67" t="e">
        <f>Q376/$Q$378</f>
        <v>#DIV/0!</v>
      </c>
      <c r="S376" s="303"/>
      <c r="T376" s="417"/>
      <c r="U376" s="167">
        <v>0</v>
      </c>
      <c r="V376" s="167">
        <v>0</v>
      </c>
      <c r="W376" s="154">
        <f t="shared" si="5"/>
        <v>0</v>
      </c>
      <c r="X376" s="300"/>
    </row>
    <row r="377" spans="1:36" ht="15.75" hidden="1" customHeight="1" thickBot="1" x14ac:dyDescent="0.3">
      <c r="A377" s="435"/>
      <c r="B377" s="432"/>
      <c r="C377" s="429"/>
      <c r="D377" s="426"/>
      <c r="E377" s="32" t="s">
        <v>49</v>
      </c>
      <c r="F377" s="167">
        <v>0</v>
      </c>
      <c r="G377" s="167">
        <v>0</v>
      </c>
      <c r="H377" s="169">
        <f>F377+G377</f>
        <v>0</v>
      </c>
      <c r="I377" s="67" t="e">
        <f>H377/$H$378</f>
        <v>#DIV/0!</v>
      </c>
      <c r="J377" s="167">
        <v>0</v>
      </c>
      <c r="K377" s="167">
        <v>0</v>
      </c>
      <c r="L377" s="169">
        <f>J377+K377</f>
        <v>0</v>
      </c>
      <c r="M377" s="67" t="e">
        <f>L377/$L$378</f>
        <v>#DIV/0!</v>
      </c>
      <c r="N377" s="423"/>
      <c r="O377" s="167">
        <v>0</v>
      </c>
      <c r="P377" s="167">
        <v>0</v>
      </c>
      <c r="Q377" s="169">
        <f>O377+P377</f>
        <v>0</v>
      </c>
      <c r="R377" s="67" t="e">
        <f>Q377/$Q$378</f>
        <v>#DIV/0!</v>
      </c>
      <c r="S377" s="420"/>
      <c r="T377" s="418"/>
      <c r="U377" s="167">
        <v>0</v>
      </c>
      <c r="V377" s="167">
        <v>0</v>
      </c>
      <c r="W377" s="154">
        <f t="shared" si="5"/>
        <v>0</v>
      </c>
      <c r="X377" s="301"/>
    </row>
    <row r="378" spans="1:36" s="20" customFormat="1" ht="15.75" hidden="1" customHeight="1" thickBot="1" x14ac:dyDescent="0.3">
      <c r="A378" s="315" t="s">
        <v>51</v>
      </c>
      <c r="B378" s="316"/>
      <c r="C378" s="317"/>
      <c r="D378" s="168"/>
      <c r="E378" s="21"/>
      <c r="F378" s="16">
        <f>SUM(F373:F377)</f>
        <v>0</v>
      </c>
      <c r="G378" s="16">
        <f>SUM(G373:G377)</f>
        <v>0</v>
      </c>
      <c r="H378" s="16">
        <f>SUM(H373:H377)</f>
        <v>0</v>
      </c>
      <c r="I378" s="17">
        <v>1</v>
      </c>
      <c r="J378" s="16">
        <f>SUM(J373:J377)</f>
        <v>0</v>
      </c>
      <c r="K378" s="16">
        <f>SUM(K373:K377)</f>
        <v>0</v>
      </c>
      <c r="L378" s="16">
        <f>SUM(L373:L377)</f>
        <v>0</v>
      </c>
      <c r="M378" s="17">
        <v>1</v>
      </c>
      <c r="N378" s="16">
        <f>N373</f>
        <v>0</v>
      </c>
      <c r="O378" s="16">
        <f>SUM(O373:O377)</f>
        <v>0</v>
      </c>
      <c r="P378" s="16">
        <f>SUM(P373:P377)</f>
        <v>0</v>
      </c>
      <c r="Q378" s="16">
        <f>SUM(Q373:Q377)</f>
        <v>0</v>
      </c>
      <c r="R378" s="17">
        <v>1</v>
      </c>
      <c r="S378" s="16">
        <f>S373</f>
        <v>0</v>
      </c>
      <c r="T378" s="19">
        <f>T373</f>
        <v>0</v>
      </c>
      <c r="U378" s="155">
        <f>SUM(U373:U377)</f>
        <v>0</v>
      </c>
      <c r="V378" s="71">
        <f>SUM(V373:V377)</f>
        <v>0</v>
      </c>
      <c r="W378" s="156">
        <f t="shared" si="5"/>
        <v>0</v>
      </c>
      <c r="X378" s="178">
        <f>IFERROR(((1-(1-T378)*W378)*1),0)</f>
        <v>1</v>
      </c>
      <c r="Y378" s="63"/>
      <c r="Z378" s="63"/>
      <c r="AA378" s="63"/>
      <c r="AB378" s="63"/>
      <c r="AC378" s="63"/>
      <c r="AD378" s="63"/>
      <c r="AE378" s="63"/>
      <c r="AF378" s="63"/>
      <c r="AG378" s="63"/>
      <c r="AH378" s="63"/>
      <c r="AI378" s="63"/>
      <c r="AJ378" s="63"/>
    </row>
    <row r="379" spans="1:36" ht="15" hidden="1" customHeight="1" x14ac:dyDescent="0.25">
      <c r="A379" s="433">
        <f>A373+1</f>
        <v>63</v>
      </c>
      <c r="B379" s="430"/>
      <c r="C379" s="427"/>
      <c r="D379" s="424"/>
      <c r="E379" s="32" t="s">
        <v>45</v>
      </c>
      <c r="F379" s="167">
        <v>0</v>
      </c>
      <c r="G379" s="167">
        <v>0</v>
      </c>
      <c r="H379" s="169">
        <f>F379+G379</f>
        <v>0</v>
      </c>
      <c r="I379" s="67" t="e">
        <f>H379/$H$384</f>
        <v>#DIV/0!</v>
      </c>
      <c r="J379" s="167">
        <v>0</v>
      </c>
      <c r="K379" s="167">
        <v>0</v>
      </c>
      <c r="L379" s="169">
        <f>J379+K379</f>
        <v>0</v>
      </c>
      <c r="M379" s="67" t="e">
        <f>L379/$L$384</f>
        <v>#DIV/0!</v>
      </c>
      <c r="N379" s="421">
        <v>0</v>
      </c>
      <c r="O379" s="167">
        <v>0</v>
      </c>
      <c r="P379" s="167">
        <v>0</v>
      </c>
      <c r="Q379" s="169">
        <f>O379+P379</f>
        <v>0</v>
      </c>
      <c r="R379" s="67" t="e">
        <f>Q379/$Q$384</f>
        <v>#DIV/0!</v>
      </c>
      <c r="S379" s="419">
        <f>N384-Q384</f>
        <v>0</v>
      </c>
      <c r="T379" s="416">
        <f>IFERROR((S379/N384),0)</f>
        <v>0</v>
      </c>
      <c r="U379" s="167">
        <v>0</v>
      </c>
      <c r="V379" s="167">
        <v>0</v>
      </c>
      <c r="W379" s="154">
        <f t="shared" si="5"/>
        <v>0</v>
      </c>
      <c r="X379" s="299"/>
    </row>
    <row r="380" spans="1:36" ht="15" hidden="1" customHeight="1" x14ac:dyDescent="0.25">
      <c r="A380" s="434"/>
      <c r="B380" s="431"/>
      <c r="C380" s="428"/>
      <c r="D380" s="425"/>
      <c r="E380" s="32" t="s">
        <v>46</v>
      </c>
      <c r="F380" s="167">
        <v>0</v>
      </c>
      <c r="G380" s="167">
        <v>0</v>
      </c>
      <c r="H380" s="169">
        <f>F380+G380</f>
        <v>0</v>
      </c>
      <c r="I380" s="67" t="e">
        <f>H380/$H$384</f>
        <v>#DIV/0!</v>
      </c>
      <c r="J380" s="167">
        <v>0</v>
      </c>
      <c r="K380" s="167">
        <v>0</v>
      </c>
      <c r="L380" s="169">
        <f>J380+K380</f>
        <v>0</v>
      </c>
      <c r="M380" s="67" t="e">
        <f>L380/$L$384</f>
        <v>#DIV/0!</v>
      </c>
      <c r="N380" s="422"/>
      <c r="O380" s="167">
        <v>0</v>
      </c>
      <c r="P380" s="167">
        <v>0</v>
      </c>
      <c r="Q380" s="169">
        <f>O380+P380</f>
        <v>0</v>
      </c>
      <c r="R380" s="67" t="e">
        <f>Q380/$Q$384</f>
        <v>#DIV/0!</v>
      </c>
      <c r="S380" s="303"/>
      <c r="T380" s="417"/>
      <c r="U380" s="167">
        <v>0</v>
      </c>
      <c r="V380" s="167">
        <v>0</v>
      </c>
      <c r="W380" s="154">
        <f t="shared" si="5"/>
        <v>0</v>
      </c>
      <c r="X380" s="300"/>
    </row>
    <row r="381" spans="1:36" ht="15" hidden="1" customHeight="1" x14ac:dyDescent="0.25">
      <c r="A381" s="434"/>
      <c r="B381" s="431"/>
      <c r="C381" s="428"/>
      <c r="D381" s="425"/>
      <c r="E381" s="32" t="s">
        <v>47</v>
      </c>
      <c r="F381" s="167">
        <v>0</v>
      </c>
      <c r="G381" s="167">
        <v>0</v>
      </c>
      <c r="H381" s="169">
        <f>F381+G381</f>
        <v>0</v>
      </c>
      <c r="I381" s="67" t="e">
        <f>H381/$H$384</f>
        <v>#DIV/0!</v>
      </c>
      <c r="J381" s="167">
        <v>0</v>
      </c>
      <c r="K381" s="167">
        <v>0</v>
      </c>
      <c r="L381" s="169">
        <f>J381+K381</f>
        <v>0</v>
      </c>
      <c r="M381" s="67" t="e">
        <f>L381/$L$384</f>
        <v>#DIV/0!</v>
      </c>
      <c r="N381" s="422"/>
      <c r="O381" s="167">
        <v>0</v>
      </c>
      <c r="P381" s="167">
        <v>0</v>
      </c>
      <c r="Q381" s="169">
        <f>O381+P381</f>
        <v>0</v>
      </c>
      <c r="R381" s="67" t="e">
        <f>Q381/$Q$384</f>
        <v>#DIV/0!</v>
      </c>
      <c r="S381" s="303"/>
      <c r="T381" s="417"/>
      <c r="U381" s="167">
        <v>0</v>
      </c>
      <c r="V381" s="167">
        <v>0</v>
      </c>
      <c r="W381" s="154">
        <f t="shared" si="5"/>
        <v>0</v>
      </c>
      <c r="X381" s="300"/>
    </row>
    <row r="382" spans="1:36" ht="15" hidden="1" customHeight="1" x14ac:dyDescent="0.25">
      <c r="A382" s="434"/>
      <c r="B382" s="431"/>
      <c r="C382" s="428"/>
      <c r="D382" s="425"/>
      <c r="E382" s="32" t="s">
        <v>48</v>
      </c>
      <c r="F382" s="167">
        <v>0</v>
      </c>
      <c r="G382" s="167">
        <v>0</v>
      </c>
      <c r="H382" s="169">
        <f>F382+G382</f>
        <v>0</v>
      </c>
      <c r="I382" s="67" t="e">
        <f>H382/$H$384</f>
        <v>#DIV/0!</v>
      </c>
      <c r="J382" s="167">
        <v>0</v>
      </c>
      <c r="K382" s="167">
        <v>0</v>
      </c>
      <c r="L382" s="169">
        <f>J382+K382</f>
        <v>0</v>
      </c>
      <c r="M382" s="67" t="e">
        <f>L382/$L$384</f>
        <v>#DIV/0!</v>
      </c>
      <c r="N382" s="422"/>
      <c r="O382" s="167">
        <v>0</v>
      </c>
      <c r="P382" s="167">
        <v>0</v>
      </c>
      <c r="Q382" s="169">
        <f>O382+P382</f>
        <v>0</v>
      </c>
      <c r="R382" s="67" t="e">
        <f>Q382/$Q$384</f>
        <v>#DIV/0!</v>
      </c>
      <c r="S382" s="303"/>
      <c r="T382" s="417"/>
      <c r="U382" s="167">
        <v>0</v>
      </c>
      <c r="V382" s="167">
        <v>0</v>
      </c>
      <c r="W382" s="154">
        <f t="shared" si="5"/>
        <v>0</v>
      </c>
      <c r="X382" s="300"/>
    </row>
    <row r="383" spans="1:36" ht="15.75" hidden="1" customHeight="1" thickBot="1" x14ac:dyDescent="0.3">
      <c r="A383" s="435"/>
      <c r="B383" s="432"/>
      <c r="C383" s="429"/>
      <c r="D383" s="426"/>
      <c r="E383" s="32" t="s">
        <v>49</v>
      </c>
      <c r="F383" s="167">
        <v>0</v>
      </c>
      <c r="G383" s="167">
        <v>0</v>
      </c>
      <c r="H383" s="169">
        <f>F383+G383</f>
        <v>0</v>
      </c>
      <c r="I383" s="67" t="e">
        <f>H383/$H$384</f>
        <v>#DIV/0!</v>
      </c>
      <c r="J383" s="167">
        <v>0</v>
      </c>
      <c r="K383" s="167">
        <v>0</v>
      </c>
      <c r="L383" s="169">
        <f>J383+K383</f>
        <v>0</v>
      </c>
      <c r="M383" s="67" t="e">
        <f>L383/$L$384</f>
        <v>#DIV/0!</v>
      </c>
      <c r="N383" s="423"/>
      <c r="O383" s="167">
        <v>0</v>
      </c>
      <c r="P383" s="167">
        <v>0</v>
      </c>
      <c r="Q383" s="169">
        <f>O383+P383</f>
        <v>0</v>
      </c>
      <c r="R383" s="67" t="e">
        <f>Q383/$Q$384</f>
        <v>#DIV/0!</v>
      </c>
      <c r="S383" s="420"/>
      <c r="T383" s="418"/>
      <c r="U383" s="167">
        <v>0</v>
      </c>
      <c r="V383" s="167">
        <v>0</v>
      </c>
      <c r="W383" s="154">
        <f t="shared" si="5"/>
        <v>0</v>
      </c>
      <c r="X383" s="301"/>
    </row>
    <row r="384" spans="1:36" s="20" customFormat="1" ht="15.75" hidden="1" customHeight="1" thickBot="1" x14ac:dyDescent="0.3">
      <c r="A384" s="315" t="s">
        <v>51</v>
      </c>
      <c r="B384" s="316"/>
      <c r="C384" s="317"/>
      <c r="D384" s="168"/>
      <c r="E384" s="21"/>
      <c r="F384" s="16">
        <f>SUM(F379:F383)</f>
        <v>0</v>
      </c>
      <c r="G384" s="16">
        <f>SUM(G379:G383)</f>
        <v>0</v>
      </c>
      <c r="H384" s="16">
        <f>SUM(H379:H383)</f>
        <v>0</v>
      </c>
      <c r="I384" s="17">
        <v>1</v>
      </c>
      <c r="J384" s="16">
        <f>SUM(J379:J383)</f>
        <v>0</v>
      </c>
      <c r="K384" s="16">
        <f>SUM(K379:K383)</f>
        <v>0</v>
      </c>
      <c r="L384" s="16">
        <f>SUM(L379:L383)</f>
        <v>0</v>
      </c>
      <c r="M384" s="17">
        <v>1</v>
      </c>
      <c r="N384" s="16">
        <f>N379</f>
        <v>0</v>
      </c>
      <c r="O384" s="16">
        <f>SUM(O379:O383)</f>
        <v>0</v>
      </c>
      <c r="P384" s="16">
        <f>SUM(P379:P383)</f>
        <v>0</v>
      </c>
      <c r="Q384" s="16">
        <f>SUM(Q379:Q383)</f>
        <v>0</v>
      </c>
      <c r="R384" s="17">
        <v>1</v>
      </c>
      <c r="S384" s="16">
        <f>S379</f>
        <v>0</v>
      </c>
      <c r="T384" s="19">
        <f>T379</f>
        <v>0</v>
      </c>
      <c r="U384" s="155">
        <f>SUM(U379:U383)</f>
        <v>0</v>
      </c>
      <c r="V384" s="71">
        <f>SUM(V379:V383)</f>
        <v>0</v>
      </c>
      <c r="W384" s="156">
        <f t="shared" si="5"/>
        <v>0</v>
      </c>
      <c r="X384" s="178">
        <f>IFERROR(((1-(1-T384)*W384)*1),0)</f>
        <v>1</v>
      </c>
      <c r="Y384" s="63"/>
      <c r="Z384" s="63"/>
      <c r="AA384" s="63"/>
      <c r="AB384" s="63"/>
      <c r="AC384" s="63"/>
      <c r="AD384" s="63"/>
      <c r="AE384" s="63"/>
      <c r="AF384" s="63"/>
      <c r="AG384" s="63"/>
      <c r="AH384" s="63"/>
      <c r="AI384" s="63"/>
      <c r="AJ384" s="63"/>
    </row>
    <row r="385" spans="1:36" ht="15" hidden="1" customHeight="1" x14ac:dyDescent="0.25">
      <c r="A385" s="433">
        <f>A379+1</f>
        <v>64</v>
      </c>
      <c r="B385" s="430"/>
      <c r="C385" s="427"/>
      <c r="D385" s="424"/>
      <c r="E385" s="32" t="s">
        <v>45</v>
      </c>
      <c r="F385" s="167">
        <v>0</v>
      </c>
      <c r="G385" s="167">
        <v>0</v>
      </c>
      <c r="H385" s="169">
        <f>F385+G385</f>
        <v>0</v>
      </c>
      <c r="I385" s="67" t="e">
        <f>H385/$H$390</f>
        <v>#DIV/0!</v>
      </c>
      <c r="J385" s="167">
        <v>0</v>
      </c>
      <c r="K385" s="167">
        <v>0</v>
      </c>
      <c r="L385" s="169">
        <f>J385+K385</f>
        <v>0</v>
      </c>
      <c r="M385" s="67" t="e">
        <f>L385/$L$390</f>
        <v>#DIV/0!</v>
      </c>
      <c r="N385" s="421">
        <v>0</v>
      </c>
      <c r="O385" s="167">
        <v>0</v>
      </c>
      <c r="P385" s="167">
        <v>0</v>
      </c>
      <c r="Q385" s="169">
        <f>O385+P385</f>
        <v>0</v>
      </c>
      <c r="R385" s="67" t="e">
        <f>Q385/$Q$390</f>
        <v>#DIV/0!</v>
      </c>
      <c r="S385" s="419">
        <f>N390-Q390</f>
        <v>0</v>
      </c>
      <c r="T385" s="416">
        <f>IFERROR((S385/N390),0)</f>
        <v>0</v>
      </c>
      <c r="U385" s="167">
        <v>0</v>
      </c>
      <c r="V385" s="167">
        <v>0</v>
      </c>
      <c r="W385" s="154">
        <f t="shared" si="5"/>
        <v>0</v>
      </c>
      <c r="X385" s="299"/>
    </row>
    <row r="386" spans="1:36" ht="15" hidden="1" customHeight="1" x14ac:dyDescent="0.25">
      <c r="A386" s="434"/>
      <c r="B386" s="431"/>
      <c r="C386" s="428"/>
      <c r="D386" s="425"/>
      <c r="E386" s="32" t="s">
        <v>46</v>
      </c>
      <c r="F386" s="167">
        <v>0</v>
      </c>
      <c r="G386" s="167">
        <v>0</v>
      </c>
      <c r="H386" s="169">
        <f>F386+G386</f>
        <v>0</v>
      </c>
      <c r="I386" s="67" t="e">
        <f>H386/$H$390</f>
        <v>#DIV/0!</v>
      </c>
      <c r="J386" s="167">
        <v>0</v>
      </c>
      <c r="K386" s="167">
        <v>0</v>
      </c>
      <c r="L386" s="169">
        <f>J386+K386</f>
        <v>0</v>
      </c>
      <c r="M386" s="67" t="e">
        <f>L386/$L$390</f>
        <v>#DIV/0!</v>
      </c>
      <c r="N386" s="422"/>
      <c r="O386" s="167">
        <v>0</v>
      </c>
      <c r="P386" s="167">
        <v>0</v>
      </c>
      <c r="Q386" s="169">
        <f>O386+P386</f>
        <v>0</v>
      </c>
      <c r="R386" s="67" t="e">
        <f>Q386/$Q$390</f>
        <v>#DIV/0!</v>
      </c>
      <c r="S386" s="303"/>
      <c r="T386" s="417"/>
      <c r="U386" s="167">
        <v>0</v>
      </c>
      <c r="V386" s="167">
        <v>0</v>
      </c>
      <c r="W386" s="154">
        <f t="shared" si="5"/>
        <v>0</v>
      </c>
      <c r="X386" s="300"/>
    </row>
    <row r="387" spans="1:36" ht="15" hidden="1" customHeight="1" x14ac:dyDescent="0.25">
      <c r="A387" s="434"/>
      <c r="B387" s="431"/>
      <c r="C387" s="428"/>
      <c r="D387" s="425"/>
      <c r="E387" s="32" t="s">
        <v>47</v>
      </c>
      <c r="F387" s="167">
        <v>0</v>
      </c>
      <c r="G387" s="167">
        <v>0</v>
      </c>
      <c r="H387" s="169">
        <f>F387+G387</f>
        <v>0</v>
      </c>
      <c r="I387" s="67" t="e">
        <f>H387/$H$390</f>
        <v>#DIV/0!</v>
      </c>
      <c r="J387" s="167">
        <v>0</v>
      </c>
      <c r="K387" s="167">
        <v>0</v>
      </c>
      <c r="L387" s="169">
        <f>J387+K387</f>
        <v>0</v>
      </c>
      <c r="M387" s="67" t="e">
        <f>L387/$L$390</f>
        <v>#DIV/0!</v>
      </c>
      <c r="N387" s="422"/>
      <c r="O387" s="167">
        <v>0</v>
      </c>
      <c r="P387" s="167">
        <v>0</v>
      </c>
      <c r="Q387" s="169">
        <f>O387+P387</f>
        <v>0</v>
      </c>
      <c r="R387" s="67" t="e">
        <f>Q387/$Q$390</f>
        <v>#DIV/0!</v>
      </c>
      <c r="S387" s="303"/>
      <c r="T387" s="417"/>
      <c r="U387" s="167">
        <v>0</v>
      </c>
      <c r="V387" s="167">
        <v>0</v>
      </c>
      <c r="W387" s="154">
        <f t="shared" si="5"/>
        <v>0</v>
      </c>
      <c r="X387" s="300"/>
    </row>
    <row r="388" spans="1:36" ht="15" hidden="1" customHeight="1" x14ac:dyDescent="0.25">
      <c r="A388" s="434"/>
      <c r="B388" s="431"/>
      <c r="C388" s="428"/>
      <c r="D388" s="425"/>
      <c r="E388" s="32" t="s">
        <v>48</v>
      </c>
      <c r="F388" s="167">
        <v>0</v>
      </c>
      <c r="G388" s="167">
        <v>0</v>
      </c>
      <c r="H388" s="169">
        <f>F388+G388</f>
        <v>0</v>
      </c>
      <c r="I388" s="67" t="e">
        <f>H388/$H$390</f>
        <v>#DIV/0!</v>
      </c>
      <c r="J388" s="167">
        <v>0</v>
      </c>
      <c r="K388" s="167">
        <v>0</v>
      </c>
      <c r="L388" s="169">
        <f>J388+K388</f>
        <v>0</v>
      </c>
      <c r="M388" s="67" t="e">
        <f>L388/$L$390</f>
        <v>#DIV/0!</v>
      </c>
      <c r="N388" s="422"/>
      <c r="O388" s="167">
        <v>0</v>
      </c>
      <c r="P388" s="167">
        <v>0</v>
      </c>
      <c r="Q388" s="169">
        <f>O388+P388</f>
        <v>0</v>
      </c>
      <c r="R388" s="67" t="e">
        <f>Q388/$Q$390</f>
        <v>#DIV/0!</v>
      </c>
      <c r="S388" s="303"/>
      <c r="T388" s="417"/>
      <c r="U388" s="167">
        <v>0</v>
      </c>
      <c r="V388" s="167">
        <v>0</v>
      </c>
      <c r="W388" s="154">
        <f t="shared" si="5"/>
        <v>0</v>
      </c>
      <c r="X388" s="300"/>
    </row>
    <row r="389" spans="1:36" ht="15.75" hidden="1" customHeight="1" thickBot="1" x14ac:dyDescent="0.3">
      <c r="A389" s="435"/>
      <c r="B389" s="432"/>
      <c r="C389" s="429"/>
      <c r="D389" s="426"/>
      <c r="E389" s="32" t="s">
        <v>49</v>
      </c>
      <c r="F389" s="167">
        <v>0</v>
      </c>
      <c r="G389" s="167">
        <v>0</v>
      </c>
      <c r="H389" s="169">
        <f>F389+G389</f>
        <v>0</v>
      </c>
      <c r="I389" s="67" t="e">
        <f>H389/$H$390</f>
        <v>#DIV/0!</v>
      </c>
      <c r="J389" s="167">
        <v>0</v>
      </c>
      <c r="K389" s="167">
        <v>0</v>
      </c>
      <c r="L389" s="169">
        <f>J389+K389</f>
        <v>0</v>
      </c>
      <c r="M389" s="67" t="e">
        <f>L389/$L$390</f>
        <v>#DIV/0!</v>
      </c>
      <c r="N389" s="423"/>
      <c r="O389" s="167">
        <v>0</v>
      </c>
      <c r="P389" s="167">
        <v>0</v>
      </c>
      <c r="Q389" s="169">
        <f>O389+P389</f>
        <v>0</v>
      </c>
      <c r="R389" s="67" t="e">
        <f>Q389/$Q$390</f>
        <v>#DIV/0!</v>
      </c>
      <c r="S389" s="420"/>
      <c r="T389" s="418"/>
      <c r="U389" s="167">
        <v>0</v>
      </c>
      <c r="V389" s="167">
        <v>0</v>
      </c>
      <c r="W389" s="154">
        <f t="shared" si="5"/>
        <v>0</v>
      </c>
      <c r="X389" s="301"/>
    </row>
    <row r="390" spans="1:36" s="20" customFormat="1" ht="15.75" hidden="1" customHeight="1" thickBot="1" x14ac:dyDescent="0.3">
      <c r="A390" s="315" t="s">
        <v>51</v>
      </c>
      <c r="B390" s="316"/>
      <c r="C390" s="317"/>
      <c r="D390" s="168"/>
      <c r="E390" s="21"/>
      <c r="F390" s="16">
        <f>SUM(F385:F389)</f>
        <v>0</v>
      </c>
      <c r="G390" s="16">
        <f>SUM(G385:G389)</f>
        <v>0</v>
      </c>
      <c r="H390" s="16">
        <f>SUM(H385:H389)</f>
        <v>0</v>
      </c>
      <c r="I390" s="17">
        <v>1</v>
      </c>
      <c r="J390" s="16">
        <f>SUM(J385:J389)</f>
        <v>0</v>
      </c>
      <c r="K390" s="16">
        <f>SUM(K385:K389)</f>
        <v>0</v>
      </c>
      <c r="L390" s="16">
        <f>SUM(L385:L389)</f>
        <v>0</v>
      </c>
      <c r="M390" s="17">
        <v>1</v>
      </c>
      <c r="N390" s="16">
        <f>N385</f>
        <v>0</v>
      </c>
      <c r="O390" s="16">
        <f>SUM(O385:O389)</f>
        <v>0</v>
      </c>
      <c r="P390" s="16">
        <f>SUM(P385:P389)</f>
        <v>0</v>
      </c>
      <c r="Q390" s="16">
        <f>SUM(Q385:Q389)</f>
        <v>0</v>
      </c>
      <c r="R390" s="17">
        <v>1</v>
      </c>
      <c r="S390" s="16">
        <f>S385</f>
        <v>0</v>
      </c>
      <c r="T390" s="19">
        <f>T385</f>
        <v>0</v>
      </c>
      <c r="U390" s="155">
        <f>SUM(U385:U389)</f>
        <v>0</v>
      </c>
      <c r="V390" s="71">
        <f>SUM(V385:V389)</f>
        <v>0</v>
      </c>
      <c r="W390" s="156">
        <f t="shared" si="5"/>
        <v>0</v>
      </c>
      <c r="X390" s="178">
        <f>IFERROR(((1-(1-T390)*W390)*1),0)</f>
        <v>1</v>
      </c>
      <c r="Y390" s="63"/>
      <c r="Z390" s="63"/>
      <c r="AA390" s="63"/>
      <c r="AB390" s="63"/>
      <c r="AC390" s="63"/>
      <c r="AD390" s="63"/>
      <c r="AE390" s="63"/>
      <c r="AF390" s="63"/>
      <c r="AG390" s="63"/>
      <c r="AH390" s="63"/>
      <c r="AI390" s="63"/>
      <c r="AJ390" s="63"/>
    </row>
    <row r="391" spans="1:36" ht="15" hidden="1" customHeight="1" x14ac:dyDescent="0.25">
      <c r="A391" s="433">
        <f>A385+1</f>
        <v>65</v>
      </c>
      <c r="B391" s="430"/>
      <c r="C391" s="427"/>
      <c r="D391" s="424"/>
      <c r="E391" s="32" t="s">
        <v>45</v>
      </c>
      <c r="F391" s="167">
        <v>0</v>
      </c>
      <c r="G391" s="167">
        <v>0</v>
      </c>
      <c r="H391" s="169">
        <f>F391+G391</f>
        <v>0</v>
      </c>
      <c r="I391" s="67" t="e">
        <f>H391/$H$396</f>
        <v>#DIV/0!</v>
      </c>
      <c r="J391" s="167">
        <v>0</v>
      </c>
      <c r="K391" s="167">
        <v>0</v>
      </c>
      <c r="L391" s="169">
        <f>J391+K391</f>
        <v>0</v>
      </c>
      <c r="M391" s="67" t="e">
        <f>L391/$L$396</f>
        <v>#DIV/0!</v>
      </c>
      <c r="N391" s="421">
        <v>0</v>
      </c>
      <c r="O391" s="167">
        <v>0</v>
      </c>
      <c r="P391" s="167">
        <v>0</v>
      </c>
      <c r="Q391" s="169">
        <f>O391+P391</f>
        <v>0</v>
      </c>
      <c r="R391" s="67" t="e">
        <f>Q391/$Q$396</f>
        <v>#DIV/0!</v>
      </c>
      <c r="S391" s="419">
        <f>N396-Q396</f>
        <v>0</v>
      </c>
      <c r="T391" s="416">
        <f>IFERROR((S391/N396),0)</f>
        <v>0</v>
      </c>
      <c r="U391" s="167">
        <v>0</v>
      </c>
      <c r="V391" s="167">
        <v>0</v>
      </c>
      <c r="W391" s="154">
        <f t="shared" ref="W391:W454" si="6">IFERROR(((V391/U391)*1),0)</f>
        <v>0</v>
      </c>
      <c r="X391" s="299"/>
    </row>
    <row r="392" spans="1:36" ht="15" hidden="1" customHeight="1" x14ac:dyDescent="0.25">
      <c r="A392" s="434"/>
      <c r="B392" s="431"/>
      <c r="C392" s="428"/>
      <c r="D392" s="425"/>
      <c r="E392" s="32" t="s">
        <v>46</v>
      </c>
      <c r="F392" s="167">
        <v>0</v>
      </c>
      <c r="G392" s="167">
        <v>0</v>
      </c>
      <c r="H392" s="169">
        <f>F392+G392</f>
        <v>0</v>
      </c>
      <c r="I392" s="67" t="e">
        <f>H392/$H$396</f>
        <v>#DIV/0!</v>
      </c>
      <c r="J392" s="167">
        <v>0</v>
      </c>
      <c r="K392" s="167">
        <v>0</v>
      </c>
      <c r="L392" s="169">
        <f>J392+K392</f>
        <v>0</v>
      </c>
      <c r="M392" s="67" t="e">
        <f>L392/$L$396</f>
        <v>#DIV/0!</v>
      </c>
      <c r="N392" s="422"/>
      <c r="O392" s="167">
        <v>0</v>
      </c>
      <c r="P392" s="167">
        <v>0</v>
      </c>
      <c r="Q392" s="169">
        <f>O392+P392</f>
        <v>0</v>
      </c>
      <c r="R392" s="67" t="e">
        <f>Q392/$Q$396</f>
        <v>#DIV/0!</v>
      </c>
      <c r="S392" s="303"/>
      <c r="T392" s="417"/>
      <c r="U392" s="167">
        <v>0</v>
      </c>
      <c r="V392" s="167">
        <v>0</v>
      </c>
      <c r="W392" s="154">
        <f t="shared" si="6"/>
        <v>0</v>
      </c>
      <c r="X392" s="300"/>
    </row>
    <row r="393" spans="1:36" ht="15" hidden="1" customHeight="1" x14ac:dyDescent="0.25">
      <c r="A393" s="434"/>
      <c r="B393" s="431"/>
      <c r="C393" s="428"/>
      <c r="D393" s="425"/>
      <c r="E393" s="32" t="s">
        <v>47</v>
      </c>
      <c r="F393" s="167">
        <v>0</v>
      </c>
      <c r="G393" s="167">
        <v>0</v>
      </c>
      <c r="H393" s="169">
        <f>F393+G393</f>
        <v>0</v>
      </c>
      <c r="I393" s="67" t="e">
        <f>H393/$H$396</f>
        <v>#DIV/0!</v>
      </c>
      <c r="J393" s="167">
        <v>0</v>
      </c>
      <c r="K393" s="167">
        <v>0</v>
      </c>
      <c r="L393" s="169">
        <f>J393+K393</f>
        <v>0</v>
      </c>
      <c r="M393" s="67" t="e">
        <f>L393/$L$396</f>
        <v>#DIV/0!</v>
      </c>
      <c r="N393" s="422"/>
      <c r="O393" s="167">
        <v>0</v>
      </c>
      <c r="P393" s="167">
        <v>0</v>
      </c>
      <c r="Q393" s="169">
        <f>O393+P393</f>
        <v>0</v>
      </c>
      <c r="R393" s="67" t="e">
        <f>Q393/$Q$396</f>
        <v>#DIV/0!</v>
      </c>
      <c r="S393" s="303"/>
      <c r="T393" s="417"/>
      <c r="U393" s="167">
        <v>0</v>
      </c>
      <c r="V393" s="167">
        <v>0</v>
      </c>
      <c r="W393" s="154">
        <f t="shared" si="6"/>
        <v>0</v>
      </c>
      <c r="X393" s="300"/>
    </row>
    <row r="394" spans="1:36" ht="15" hidden="1" customHeight="1" x14ac:dyDescent="0.25">
      <c r="A394" s="434"/>
      <c r="B394" s="431"/>
      <c r="C394" s="428"/>
      <c r="D394" s="425"/>
      <c r="E394" s="32" t="s">
        <v>48</v>
      </c>
      <c r="F394" s="167">
        <v>0</v>
      </c>
      <c r="G394" s="167">
        <v>0</v>
      </c>
      <c r="H394" s="169">
        <f>F394+G394</f>
        <v>0</v>
      </c>
      <c r="I394" s="67" t="e">
        <f>H394/$H$396</f>
        <v>#DIV/0!</v>
      </c>
      <c r="J394" s="167">
        <v>0</v>
      </c>
      <c r="K394" s="167">
        <v>0</v>
      </c>
      <c r="L394" s="169">
        <f>J394+K394</f>
        <v>0</v>
      </c>
      <c r="M394" s="67" t="e">
        <f>L394/$L$396</f>
        <v>#DIV/0!</v>
      </c>
      <c r="N394" s="422"/>
      <c r="O394" s="167">
        <v>0</v>
      </c>
      <c r="P394" s="167">
        <v>0</v>
      </c>
      <c r="Q394" s="169">
        <f>O394+P394</f>
        <v>0</v>
      </c>
      <c r="R394" s="67" t="e">
        <f>Q394/$Q$396</f>
        <v>#DIV/0!</v>
      </c>
      <c r="S394" s="303"/>
      <c r="T394" s="417"/>
      <c r="U394" s="167">
        <v>0</v>
      </c>
      <c r="V394" s="167">
        <v>0</v>
      </c>
      <c r="W394" s="154">
        <f t="shared" si="6"/>
        <v>0</v>
      </c>
      <c r="X394" s="300"/>
    </row>
    <row r="395" spans="1:36" ht="15.75" hidden="1" customHeight="1" thickBot="1" x14ac:dyDescent="0.3">
      <c r="A395" s="435"/>
      <c r="B395" s="432"/>
      <c r="C395" s="429"/>
      <c r="D395" s="426"/>
      <c r="E395" s="32" t="s">
        <v>49</v>
      </c>
      <c r="F395" s="167">
        <v>0</v>
      </c>
      <c r="G395" s="167">
        <v>0</v>
      </c>
      <c r="H395" s="169">
        <f>F395+G395</f>
        <v>0</v>
      </c>
      <c r="I395" s="67" t="e">
        <f>H395/$H$396</f>
        <v>#DIV/0!</v>
      </c>
      <c r="J395" s="167">
        <v>0</v>
      </c>
      <c r="K395" s="167">
        <v>0</v>
      </c>
      <c r="L395" s="169">
        <f>J395+K395</f>
        <v>0</v>
      </c>
      <c r="M395" s="67" t="e">
        <f>L395/$L$396</f>
        <v>#DIV/0!</v>
      </c>
      <c r="N395" s="423"/>
      <c r="O395" s="167">
        <v>0</v>
      </c>
      <c r="P395" s="167">
        <v>0</v>
      </c>
      <c r="Q395" s="169">
        <f>O395+P395</f>
        <v>0</v>
      </c>
      <c r="R395" s="67" t="e">
        <f>Q395/$Q$396</f>
        <v>#DIV/0!</v>
      </c>
      <c r="S395" s="420"/>
      <c r="T395" s="418"/>
      <c r="U395" s="167">
        <v>0</v>
      </c>
      <c r="V395" s="167">
        <v>0</v>
      </c>
      <c r="W395" s="154">
        <f t="shared" si="6"/>
        <v>0</v>
      </c>
      <c r="X395" s="301"/>
    </row>
    <row r="396" spans="1:36" s="20" customFormat="1" ht="15.75" hidden="1" customHeight="1" thickBot="1" x14ac:dyDescent="0.3">
      <c r="A396" s="315" t="s">
        <v>51</v>
      </c>
      <c r="B396" s="316"/>
      <c r="C396" s="317"/>
      <c r="D396" s="168"/>
      <c r="E396" s="21"/>
      <c r="F396" s="16">
        <f>SUM(F391:F395)</f>
        <v>0</v>
      </c>
      <c r="G396" s="16">
        <f>SUM(G391:G395)</f>
        <v>0</v>
      </c>
      <c r="H396" s="16">
        <f>SUM(H391:H395)</f>
        <v>0</v>
      </c>
      <c r="I396" s="17">
        <v>1</v>
      </c>
      <c r="J396" s="16">
        <f>SUM(J391:J395)</f>
        <v>0</v>
      </c>
      <c r="K396" s="16">
        <f>SUM(K391:K395)</f>
        <v>0</v>
      </c>
      <c r="L396" s="16">
        <f>SUM(L391:L395)</f>
        <v>0</v>
      </c>
      <c r="M396" s="17">
        <v>1</v>
      </c>
      <c r="N396" s="16">
        <f>N391</f>
        <v>0</v>
      </c>
      <c r="O396" s="16">
        <f>SUM(O391:O395)</f>
        <v>0</v>
      </c>
      <c r="P396" s="16">
        <f>SUM(P391:P395)</f>
        <v>0</v>
      </c>
      <c r="Q396" s="16">
        <f>SUM(Q391:Q395)</f>
        <v>0</v>
      </c>
      <c r="R396" s="17">
        <v>1</v>
      </c>
      <c r="S396" s="16">
        <f>S391</f>
        <v>0</v>
      </c>
      <c r="T396" s="19">
        <f>T391</f>
        <v>0</v>
      </c>
      <c r="U396" s="155">
        <f>SUM(U391:U395)</f>
        <v>0</v>
      </c>
      <c r="V396" s="71">
        <f>SUM(V391:V395)</f>
        <v>0</v>
      </c>
      <c r="W396" s="156">
        <f t="shared" si="6"/>
        <v>0</v>
      </c>
      <c r="X396" s="178">
        <f>IFERROR(((1-(1-T396)*W396)*1),0)</f>
        <v>1</v>
      </c>
      <c r="Y396" s="63"/>
      <c r="Z396" s="63"/>
      <c r="AA396" s="63"/>
      <c r="AB396" s="63"/>
      <c r="AC396" s="63"/>
      <c r="AD396" s="63"/>
      <c r="AE396" s="63"/>
      <c r="AF396" s="63"/>
      <c r="AG396" s="63"/>
      <c r="AH396" s="63"/>
      <c r="AI396" s="63"/>
      <c r="AJ396" s="63"/>
    </row>
    <row r="397" spans="1:36" ht="15" hidden="1" customHeight="1" x14ac:dyDescent="0.25">
      <c r="A397" s="433">
        <f>A391+1</f>
        <v>66</v>
      </c>
      <c r="B397" s="430"/>
      <c r="C397" s="427"/>
      <c r="D397" s="424"/>
      <c r="E397" s="32" t="s">
        <v>45</v>
      </c>
      <c r="F397" s="167">
        <v>0</v>
      </c>
      <c r="G397" s="167">
        <v>0</v>
      </c>
      <c r="H397" s="169">
        <f>F397+G397</f>
        <v>0</v>
      </c>
      <c r="I397" s="67" t="e">
        <f>H397/$H$402</f>
        <v>#DIV/0!</v>
      </c>
      <c r="J397" s="167">
        <v>0</v>
      </c>
      <c r="K397" s="167">
        <v>0</v>
      </c>
      <c r="L397" s="169">
        <f>J397+K397</f>
        <v>0</v>
      </c>
      <c r="M397" s="67" t="e">
        <f>L397/$L$402</f>
        <v>#DIV/0!</v>
      </c>
      <c r="N397" s="421">
        <v>0</v>
      </c>
      <c r="O397" s="167">
        <v>0</v>
      </c>
      <c r="P397" s="167">
        <v>0</v>
      </c>
      <c r="Q397" s="169">
        <f>O397+P397</f>
        <v>0</v>
      </c>
      <c r="R397" s="67" t="e">
        <f>Q397/$Q$402</f>
        <v>#DIV/0!</v>
      </c>
      <c r="S397" s="419">
        <f>N402-Q402</f>
        <v>0</v>
      </c>
      <c r="T397" s="416">
        <f>IFERROR((S397/N402),0)</f>
        <v>0</v>
      </c>
      <c r="U397" s="167">
        <v>0</v>
      </c>
      <c r="V397" s="167">
        <v>0</v>
      </c>
      <c r="W397" s="154">
        <f t="shared" si="6"/>
        <v>0</v>
      </c>
      <c r="X397" s="299"/>
    </row>
    <row r="398" spans="1:36" ht="15" hidden="1" customHeight="1" x14ac:dyDescent="0.25">
      <c r="A398" s="434"/>
      <c r="B398" s="431"/>
      <c r="C398" s="428"/>
      <c r="D398" s="425"/>
      <c r="E398" s="32" t="s">
        <v>46</v>
      </c>
      <c r="F398" s="167">
        <v>0</v>
      </c>
      <c r="G398" s="167">
        <v>0</v>
      </c>
      <c r="H398" s="169">
        <f>F398+G398</f>
        <v>0</v>
      </c>
      <c r="I398" s="67" t="e">
        <f>H398/$H$402</f>
        <v>#DIV/0!</v>
      </c>
      <c r="J398" s="167">
        <v>0</v>
      </c>
      <c r="K398" s="167">
        <v>0</v>
      </c>
      <c r="L398" s="169">
        <f>J398+K398</f>
        <v>0</v>
      </c>
      <c r="M398" s="67" t="e">
        <f>L398/$L$402</f>
        <v>#DIV/0!</v>
      </c>
      <c r="N398" s="422"/>
      <c r="O398" s="167">
        <v>0</v>
      </c>
      <c r="P398" s="167">
        <v>0</v>
      </c>
      <c r="Q398" s="169">
        <f>O398+P398</f>
        <v>0</v>
      </c>
      <c r="R398" s="67" t="e">
        <f>Q398/$Q$402</f>
        <v>#DIV/0!</v>
      </c>
      <c r="S398" s="303"/>
      <c r="T398" s="417"/>
      <c r="U398" s="167">
        <v>0</v>
      </c>
      <c r="V398" s="167">
        <v>0</v>
      </c>
      <c r="W398" s="154">
        <f t="shared" si="6"/>
        <v>0</v>
      </c>
      <c r="X398" s="300"/>
    </row>
    <row r="399" spans="1:36" ht="15" hidden="1" customHeight="1" x14ac:dyDescent="0.25">
      <c r="A399" s="434"/>
      <c r="B399" s="431"/>
      <c r="C399" s="428"/>
      <c r="D399" s="425"/>
      <c r="E399" s="32" t="s">
        <v>47</v>
      </c>
      <c r="F399" s="167">
        <v>0</v>
      </c>
      <c r="G399" s="167">
        <v>0</v>
      </c>
      <c r="H399" s="169">
        <f>F399+G399</f>
        <v>0</v>
      </c>
      <c r="I399" s="67" t="e">
        <f>H399/$H$402</f>
        <v>#DIV/0!</v>
      </c>
      <c r="J399" s="167">
        <v>0</v>
      </c>
      <c r="K399" s="167">
        <v>0</v>
      </c>
      <c r="L399" s="169">
        <f>J399+K399</f>
        <v>0</v>
      </c>
      <c r="M399" s="67" t="e">
        <f>L399/$L$402</f>
        <v>#DIV/0!</v>
      </c>
      <c r="N399" s="422"/>
      <c r="O399" s="167">
        <v>0</v>
      </c>
      <c r="P399" s="167">
        <v>0</v>
      </c>
      <c r="Q399" s="169">
        <f>O399+P399</f>
        <v>0</v>
      </c>
      <c r="R399" s="67" t="e">
        <f>Q399/$Q$402</f>
        <v>#DIV/0!</v>
      </c>
      <c r="S399" s="303"/>
      <c r="T399" s="417"/>
      <c r="U399" s="167">
        <v>0</v>
      </c>
      <c r="V399" s="167">
        <v>0</v>
      </c>
      <c r="W399" s="154">
        <f t="shared" si="6"/>
        <v>0</v>
      </c>
      <c r="X399" s="300"/>
    </row>
    <row r="400" spans="1:36" ht="15" hidden="1" customHeight="1" x14ac:dyDescent="0.25">
      <c r="A400" s="434"/>
      <c r="B400" s="431"/>
      <c r="C400" s="428"/>
      <c r="D400" s="425"/>
      <c r="E400" s="32" t="s">
        <v>48</v>
      </c>
      <c r="F400" s="167">
        <v>0</v>
      </c>
      <c r="G400" s="167">
        <v>0</v>
      </c>
      <c r="H400" s="169">
        <f>F400+G400</f>
        <v>0</v>
      </c>
      <c r="I400" s="67" t="e">
        <f>H400/$H$402</f>
        <v>#DIV/0!</v>
      </c>
      <c r="J400" s="167">
        <v>0</v>
      </c>
      <c r="K400" s="167">
        <v>0</v>
      </c>
      <c r="L400" s="169">
        <f>J400+K400</f>
        <v>0</v>
      </c>
      <c r="M400" s="67" t="e">
        <f>L400/$L$402</f>
        <v>#DIV/0!</v>
      </c>
      <c r="N400" s="422"/>
      <c r="O400" s="167">
        <v>0</v>
      </c>
      <c r="P400" s="167">
        <v>0</v>
      </c>
      <c r="Q400" s="169">
        <f>O400+P400</f>
        <v>0</v>
      </c>
      <c r="R400" s="67" t="e">
        <f>Q400/$Q$402</f>
        <v>#DIV/0!</v>
      </c>
      <c r="S400" s="303"/>
      <c r="T400" s="417"/>
      <c r="U400" s="167">
        <v>0</v>
      </c>
      <c r="V400" s="167">
        <v>0</v>
      </c>
      <c r="W400" s="154">
        <f t="shared" si="6"/>
        <v>0</v>
      </c>
      <c r="X400" s="300"/>
    </row>
    <row r="401" spans="1:36" ht="15.75" hidden="1" customHeight="1" thickBot="1" x14ac:dyDescent="0.3">
      <c r="A401" s="435"/>
      <c r="B401" s="432"/>
      <c r="C401" s="429"/>
      <c r="D401" s="426"/>
      <c r="E401" s="32" t="s">
        <v>49</v>
      </c>
      <c r="F401" s="167">
        <v>0</v>
      </c>
      <c r="G401" s="167">
        <v>0</v>
      </c>
      <c r="H401" s="169">
        <f>F401+G401</f>
        <v>0</v>
      </c>
      <c r="I401" s="67" t="e">
        <f>H401/$H$402</f>
        <v>#DIV/0!</v>
      </c>
      <c r="J401" s="167">
        <v>0</v>
      </c>
      <c r="K401" s="167">
        <v>0</v>
      </c>
      <c r="L401" s="169">
        <f>J401+K401</f>
        <v>0</v>
      </c>
      <c r="M401" s="67" t="e">
        <f>L401/$L$402</f>
        <v>#DIV/0!</v>
      </c>
      <c r="N401" s="423"/>
      <c r="O401" s="167">
        <v>0</v>
      </c>
      <c r="P401" s="167">
        <v>0</v>
      </c>
      <c r="Q401" s="169">
        <f>O401+P401</f>
        <v>0</v>
      </c>
      <c r="R401" s="67" t="e">
        <f>Q401/$Q$402</f>
        <v>#DIV/0!</v>
      </c>
      <c r="S401" s="420"/>
      <c r="T401" s="418"/>
      <c r="U401" s="167">
        <v>0</v>
      </c>
      <c r="V401" s="167">
        <v>0</v>
      </c>
      <c r="W401" s="154">
        <f t="shared" si="6"/>
        <v>0</v>
      </c>
      <c r="X401" s="301"/>
    </row>
    <row r="402" spans="1:36" s="20" customFormat="1" ht="15.75" hidden="1" customHeight="1" thickBot="1" x14ac:dyDescent="0.3">
      <c r="A402" s="315" t="s">
        <v>51</v>
      </c>
      <c r="B402" s="316"/>
      <c r="C402" s="317"/>
      <c r="D402" s="168"/>
      <c r="E402" s="21"/>
      <c r="F402" s="16">
        <f>SUM(F397:F401)</f>
        <v>0</v>
      </c>
      <c r="G402" s="16">
        <f>SUM(G397:G401)</f>
        <v>0</v>
      </c>
      <c r="H402" s="16">
        <f>SUM(H397:H401)</f>
        <v>0</v>
      </c>
      <c r="I402" s="17">
        <v>1</v>
      </c>
      <c r="J402" s="16">
        <f>SUM(J397:J401)</f>
        <v>0</v>
      </c>
      <c r="K402" s="16">
        <f>SUM(K397:K401)</f>
        <v>0</v>
      </c>
      <c r="L402" s="16">
        <f>SUM(L397:L401)</f>
        <v>0</v>
      </c>
      <c r="M402" s="17">
        <v>1</v>
      </c>
      <c r="N402" s="16">
        <f>N397</f>
        <v>0</v>
      </c>
      <c r="O402" s="16">
        <f>SUM(O397:O401)</f>
        <v>0</v>
      </c>
      <c r="P402" s="16">
        <f>SUM(P397:P401)</f>
        <v>0</v>
      </c>
      <c r="Q402" s="16">
        <f>SUM(Q397:Q401)</f>
        <v>0</v>
      </c>
      <c r="R402" s="17">
        <v>1</v>
      </c>
      <c r="S402" s="16">
        <f>S397</f>
        <v>0</v>
      </c>
      <c r="T402" s="19">
        <f>T397</f>
        <v>0</v>
      </c>
      <c r="U402" s="155">
        <f>SUM(U397:U401)</f>
        <v>0</v>
      </c>
      <c r="V402" s="71">
        <f>SUM(V397:V401)</f>
        <v>0</v>
      </c>
      <c r="W402" s="156">
        <f t="shared" si="6"/>
        <v>0</v>
      </c>
      <c r="X402" s="178">
        <f>IFERROR(((1-(1-T402)*W402)*1),0)</f>
        <v>1</v>
      </c>
      <c r="Y402" s="63"/>
      <c r="Z402" s="63"/>
      <c r="AA402" s="63"/>
      <c r="AB402" s="63"/>
      <c r="AC402" s="63"/>
      <c r="AD402" s="63"/>
      <c r="AE402" s="63"/>
      <c r="AF402" s="63"/>
      <c r="AG402" s="63"/>
      <c r="AH402" s="63"/>
      <c r="AI402" s="63"/>
      <c r="AJ402" s="63"/>
    </row>
    <row r="403" spans="1:36" ht="15" hidden="1" customHeight="1" x14ac:dyDescent="0.25">
      <c r="A403" s="433">
        <f>A397+1</f>
        <v>67</v>
      </c>
      <c r="B403" s="430"/>
      <c r="C403" s="427"/>
      <c r="D403" s="424"/>
      <c r="E403" s="32" t="s">
        <v>45</v>
      </c>
      <c r="F403" s="167">
        <v>0</v>
      </c>
      <c r="G403" s="167">
        <v>0</v>
      </c>
      <c r="H403" s="169">
        <f>F403+G403</f>
        <v>0</v>
      </c>
      <c r="I403" s="67" t="e">
        <f>H403/$H$408</f>
        <v>#DIV/0!</v>
      </c>
      <c r="J403" s="167">
        <v>0</v>
      </c>
      <c r="K403" s="167">
        <v>0</v>
      </c>
      <c r="L403" s="169">
        <f>J403+K403</f>
        <v>0</v>
      </c>
      <c r="M403" s="67" t="e">
        <f>L403/$L$408</f>
        <v>#DIV/0!</v>
      </c>
      <c r="N403" s="421">
        <v>0</v>
      </c>
      <c r="O403" s="167">
        <v>0</v>
      </c>
      <c r="P403" s="167">
        <v>0</v>
      </c>
      <c r="Q403" s="169">
        <f>O403+P403</f>
        <v>0</v>
      </c>
      <c r="R403" s="67" t="e">
        <f>Q403/$Q$408</f>
        <v>#DIV/0!</v>
      </c>
      <c r="S403" s="419">
        <f>N408-Q408</f>
        <v>0</v>
      </c>
      <c r="T403" s="416">
        <f>IFERROR((S403/N408),0)</f>
        <v>0</v>
      </c>
      <c r="U403" s="167">
        <v>0</v>
      </c>
      <c r="V403" s="167">
        <v>0</v>
      </c>
      <c r="W403" s="154">
        <f t="shared" si="6"/>
        <v>0</v>
      </c>
      <c r="X403" s="299"/>
    </row>
    <row r="404" spans="1:36" ht="15" hidden="1" customHeight="1" x14ac:dyDescent="0.25">
      <c r="A404" s="434"/>
      <c r="B404" s="431"/>
      <c r="C404" s="428"/>
      <c r="D404" s="425"/>
      <c r="E404" s="32" t="s">
        <v>46</v>
      </c>
      <c r="F404" s="167">
        <v>0</v>
      </c>
      <c r="G404" s="167">
        <v>0</v>
      </c>
      <c r="H404" s="169">
        <f>F404+G404</f>
        <v>0</v>
      </c>
      <c r="I404" s="67" t="e">
        <f>H404/$H$408</f>
        <v>#DIV/0!</v>
      </c>
      <c r="J404" s="167">
        <v>0</v>
      </c>
      <c r="K404" s="167">
        <v>0</v>
      </c>
      <c r="L404" s="169">
        <f>J404+K404</f>
        <v>0</v>
      </c>
      <c r="M404" s="67" t="e">
        <f>L404/$L$408</f>
        <v>#DIV/0!</v>
      </c>
      <c r="N404" s="422"/>
      <c r="O404" s="167">
        <v>0</v>
      </c>
      <c r="P404" s="167">
        <v>0</v>
      </c>
      <c r="Q404" s="169">
        <f>O404+P404</f>
        <v>0</v>
      </c>
      <c r="R404" s="67" t="e">
        <f>Q404/$Q$408</f>
        <v>#DIV/0!</v>
      </c>
      <c r="S404" s="303"/>
      <c r="T404" s="417"/>
      <c r="U404" s="167">
        <v>0</v>
      </c>
      <c r="V404" s="167">
        <v>0</v>
      </c>
      <c r="W404" s="154">
        <f t="shared" si="6"/>
        <v>0</v>
      </c>
      <c r="X404" s="300"/>
    </row>
    <row r="405" spans="1:36" ht="15" hidden="1" customHeight="1" x14ac:dyDescent="0.25">
      <c r="A405" s="434"/>
      <c r="B405" s="431"/>
      <c r="C405" s="428"/>
      <c r="D405" s="425"/>
      <c r="E405" s="32" t="s">
        <v>47</v>
      </c>
      <c r="F405" s="167">
        <v>0</v>
      </c>
      <c r="G405" s="167">
        <v>0</v>
      </c>
      <c r="H405" s="169">
        <f>F405+G405</f>
        <v>0</v>
      </c>
      <c r="I405" s="67" t="e">
        <f>H405/$H$408</f>
        <v>#DIV/0!</v>
      </c>
      <c r="J405" s="167">
        <v>0</v>
      </c>
      <c r="K405" s="167">
        <v>0</v>
      </c>
      <c r="L405" s="169">
        <f>J405+K405</f>
        <v>0</v>
      </c>
      <c r="M405" s="67" t="e">
        <f>L405/$L$408</f>
        <v>#DIV/0!</v>
      </c>
      <c r="N405" s="422"/>
      <c r="O405" s="167">
        <v>0</v>
      </c>
      <c r="P405" s="167">
        <v>0</v>
      </c>
      <c r="Q405" s="169">
        <f>O405+P405</f>
        <v>0</v>
      </c>
      <c r="R405" s="67" t="e">
        <f>Q405/$Q$408</f>
        <v>#DIV/0!</v>
      </c>
      <c r="S405" s="303"/>
      <c r="T405" s="417"/>
      <c r="U405" s="167">
        <v>0</v>
      </c>
      <c r="V405" s="167">
        <v>0</v>
      </c>
      <c r="W405" s="154">
        <f t="shared" si="6"/>
        <v>0</v>
      </c>
      <c r="X405" s="300"/>
    </row>
    <row r="406" spans="1:36" ht="15" hidden="1" customHeight="1" x14ac:dyDescent="0.25">
      <c r="A406" s="434"/>
      <c r="B406" s="431"/>
      <c r="C406" s="428"/>
      <c r="D406" s="425"/>
      <c r="E406" s="32" t="s">
        <v>48</v>
      </c>
      <c r="F406" s="167">
        <v>0</v>
      </c>
      <c r="G406" s="167">
        <v>0</v>
      </c>
      <c r="H406" s="169">
        <f>F406+G406</f>
        <v>0</v>
      </c>
      <c r="I406" s="67" t="e">
        <f>H406/$H$408</f>
        <v>#DIV/0!</v>
      </c>
      <c r="J406" s="167">
        <v>0</v>
      </c>
      <c r="K406" s="167">
        <v>0</v>
      </c>
      <c r="L406" s="169">
        <f>J406+K406</f>
        <v>0</v>
      </c>
      <c r="M406" s="67" t="e">
        <f>L406/$L$408</f>
        <v>#DIV/0!</v>
      </c>
      <c r="N406" s="422"/>
      <c r="O406" s="167">
        <v>0</v>
      </c>
      <c r="P406" s="167">
        <v>0</v>
      </c>
      <c r="Q406" s="169">
        <f>O406+P406</f>
        <v>0</v>
      </c>
      <c r="R406" s="67" t="e">
        <f>Q406/$Q$408</f>
        <v>#DIV/0!</v>
      </c>
      <c r="S406" s="303"/>
      <c r="T406" s="417"/>
      <c r="U406" s="167">
        <v>0</v>
      </c>
      <c r="V406" s="167">
        <v>0</v>
      </c>
      <c r="W406" s="154">
        <f t="shared" si="6"/>
        <v>0</v>
      </c>
      <c r="X406" s="300"/>
    </row>
    <row r="407" spans="1:36" ht="15.75" hidden="1" customHeight="1" thickBot="1" x14ac:dyDescent="0.3">
      <c r="A407" s="435"/>
      <c r="B407" s="432"/>
      <c r="C407" s="429"/>
      <c r="D407" s="426"/>
      <c r="E407" s="32" t="s">
        <v>49</v>
      </c>
      <c r="F407" s="167">
        <v>0</v>
      </c>
      <c r="G407" s="167">
        <v>0</v>
      </c>
      <c r="H407" s="169">
        <f>F407+G407</f>
        <v>0</v>
      </c>
      <c r="I407" s="67" t="e">
        <f>H407/$H$408</f>
        <v>#DIV/0!</v>
      </c>
      <c r="J407" s="167">
        <v>0</v>
      </c>
      <c r="K407" s="167">
        <v>0</v>
      </c>
      <c r="L407" s="169">
        <f>J407+K407</f>
        <v>0</v>
      </c>
      <c r="M407" s="67" t="e">
        <f>L407/$L$408</f>
        <v>#DIV/0!</v>
      </c>
      <c r="N407" s="423"/>
      <c r="O407" s="167">
        <v>0</v>
      </c>
      <c r="P407" s="167">
        <v>0</v>
      </c>
      <c r="Q407" s="169">
        <f>O407+P407</f>
        <v>0</v>
      </c>
      <c r="R407" s="67" t="e">
        <f>Q407/$Q$408</f>
        <v>#DIV/0!</v>
      </c>
      <c r="S407" s="420"/>
      <c r="T407" s="418"/>
      <c r="U407" s="167">
        <v>0</v>
      </c>
      <c r="V407" s="167">
        <v>0</v>
      </c>
      <c r="W407" s="154">
        <f t="shared" si="6"/>
        <v>0</v>
      </c>
      <c r="X407" s="301"/>
    </row>
    <row r="408" spans="1:36" s="20" customFormat="1" ht="15.75" hidden="1" customHeight="1" thickBot="1" x14ac:dyDescent="0.3">
      <c r="A408" s="315" t="s">
        <v>51</v>
      </c>
      <c r="B408" s="316"/>
      <c r="C408" s="317"/>
      <c r="D408" s="168"/>
      <c r="E408" s="21"/>
      <c r="F408" s="16">
        <f>SUM(F403:F407)</f>
        <v>0</v>
      </c>
      <c r="G408" s="16">
        <f>SUM(G403:G407)</f>
        <v>0</v>
      </c>
      <c r="H408" s="16">
        <f>SUM(H403:H407)</f>
        <v>0</v>
      </c>
      <c r="I408" s="17">
        <v>1</v>
      </c>
      <c r="J408" s="16">
        <f>SUM(J403:J407)</f>
        <v>0</v>
      </c>
      <c r="K408" s="16">
        <f>SUM(K403:K407)</f>
        <v>0</v>
      </c>
      <c r="L408" s="16">
        <f>SUM(L403:L407)</f>
        <v>0</v>
      </c>
      <c r="M408" s="17">
        <v>1</v>
      </c>
      <c r="N408" s="16">
        <f>N403</f>
        <v>0</v>
      </c>
      <c r="O408" s="16">
        <f>SUM(O403:O407)</f>
        <v>0</v>
      </c>
      <c r="P408" s="16">
        <f>SUM(P403:P407)</f>
        <v>0</v>
      </c>
      <c r="Q408" s="16">
        <f>SUM(Q403:Q407)</f>
        <v>0</v>
      </c>
      <c r="R408" s="17">
        <v>1</v>
      </c>
      <c r="S408" s="16">
        <f>S403</f>
        <v>0</v>
      </c>
      <c r="T408" s="19">
        <f>T403</f>
        <v>0</v>
      </c>
      <c r="U408" s="155">
        <f>SUM(U403:U407)</f>
        <v>0</v>
      </c>
      <c r="V408" s="71">
        <f>SUM(V403:V407)</f>
        <v>0</v>
      </c>
      <c r="W408" s="156">
        <f t="shared" si="6"/>
        <v>0</v>
      </c>
      <c r="X408" s="178">
        <f>IFERROR(((1-(1-T408)*W408)*1),0)</f>
        <v>1</v>
      </c>
      <c r="Y408" s="63"/>
      <c r="Z408" s="63"/>
      <c r="AA408" s="63"/>
      <c r="AB408" s="63"/>
      <c r="AC408" s="63"/>
      <c r="AD408" s="63"/>
      <c r="AE408" s="63"/>
      <c r="AF408" s="63"/>
      <c r="AG408" s="63"/>
      <c r="AH408" s="63"/>
      <c r="AI408" s="63"/>
      <c r="AJ408" s="63"/>
    </row>
    <row r="409" spans="1:36" ht="15" hidden="1" customHeight="1" x14ac:dyDescent="0.25">
      <c r="A409" s="433">
        <f>A403+1</f>
        <v>68</v>
      </c>
      <c r="B409" s="430"/>
      <c r="C409" s="427"/>
      <c r="D409" s="424"/>
      <c r="E409" s="32" t="s">
        <v>45</v>
      </c>
      <c r="F409" s="167">
        <v>0</v>
      </c>
      <c r="G409" s="167">
        <v>0</v>
      </c>
      <c r="H409" s="169">
        <f>F409+G409</f>
        <v>0</v>
      </c>
      <c r="I409" s="67" t="e">
        <f>H409/$H$414</f>
        <v>#DIV/0!</v>
      </c>
      <c r="J409" s="167">
        <v>0</v>
      </c>
      <c r="K409" s="167">
        <v>0</v>
      </c>
      <c r="L409" s="169">
        <f>J409+K409</f>
        <v>0</v>
      </c>
      <c r="M409" s="67" t="e">
        <f>L409/$L$414</f>
        <v>#DIV/0!</v>
      </c>
      <c r="N409" s="421">
        <v>0</v>
      </c>
      <c r="O409" s="167">
        <v>0</v>
      </c>
      <c r="P409" s="167">
        <v>0</v>
      </c>
      <c r="Q409" s="169">
        <f>O409+P409</f>
        <v>0</v>
      </c>
      <c r="R409" s="67" t="e">
        <f>Q409/$Q$414</f>
        <v>#DIV/0!</v>
      </c>
      <c r="S409" s="419">
        <f>N414-Q414</f>
        <v>0</v>
      </c>
      <c r="T409" s="416">
        <f>IFERROR((S409/N414),0)</f>
        <v>0</v>
      </c>
      <c r="U409" s="167">
        <v>0</v>
      </c>
      <c r="V409" s="167">
        <v>0</v>
      </c>
      <c r="W409" s="154">
        <f t="shared" si="6"/>
        <v>0</v>
      </c>
      <c r="X409" s="299"/>
    </row>
    <row r="410" spans="1:36" ht="15" hidden="1" customHeight="1" x14ac:dyDescent="0.25">
      <c r="A410" s="434"/>
      <c r="B410" s="431"/>
      <c r="C410" s="428"/>
      <c r="D410" s="425"/>
      <c r="E410" s="32" t="s">
        <v>46</v>
      </c>
      <c r="F410" s="167">
        <v>0</v>
      </c>
      <c r="G410" s="167">
        <v>0</v>
      </c>
      <c r="H410" s="169">
        <f>F410+G410</f>
        <v>0</v>
      </c>
      <c r="I410" s="67" t="e">
        <f>H410/$H$414</f>
        <v>#DIV/0!</v>
      </c>
      <c r="J410" s="167">
        <v>0</v>
      </c>
      <c r="K410" s="167">
        <v>0</v>
      </c>
      <c r="L410" s="169">
        <f>J410+K410</f>
        <v>0</v>
      </c>
      <c r="M410" s="67" t="e">
        <f>L410/$L$414</f>
        <v>#DIV/0!</v>
      </c>
      <c r="N410" s="422"/>
      <c r="O410" s="167">
        <v>0</v>
      </c>
      <c r="P410" s="167">
        <v>0</v>
      </c>
      <c r="Q410" s="169">
        <f>O410+P410</f>
        <v>0</v>
      </c>
      <c r="R410" s="67" t="e">
        <f>Q410/$Q$414</f>
        <v>#DIV/0!</v>
      </c>
      <c r="S410" s="303"/>
      <c r="T410" s="417"/>
      <c r="U410" s="167">
        <v>0</v>
      </c>
      <c r="V410" s="167">
        <v>0</v>
      </c>
      <c r="W410" s="154">
        <f t="shared" si="6"/>
        <v>0</v>
      </c>
      <c r="X410" s="300"/>
    </row>
    <row r="411" spans="1:36" ht="15" hidden="1" customHeight="1" x14ac:dyDescent="0.25">
      <c r="A411" s="434"/>
      <c r="B411" s="431"/>
      <c r="C411" s="428"/>
      <c r="D411" s="425"/>
      <c r="E411" s="32" t="s">
        <v>47</v>
      </c>
      <c r="F411" s="167">
        <v>0</v>
      </c>
      <c r="G411" s="167">
        <v>0</v>
      </c>
      <c r="H411" s="169">
        <f>F411+G411</f>
        <v>0</v>
      </c>
      <c r="I411" s="67" t="e">
        <f>H411/$H$414</f>
        <v>#DIV/0!</v>
      </c>
      <c r="J411" s="167">
        <v>0</v>
      </c>
      <c r="K411" s="167">
        <v>0</v>
      </c>
      <c r="L411" s="169">
        <f>J411+K411</f>
        <v>0</v>
      </c>
      <c r="M411" s="67" t="e">
        <f>L411/$L$414</f>
        <v>#DIV/0!</v>
      </c>
      <c r="N411" s="422"/>
      <c r="O411" s="167">
        <v>0</v>
      </c>
      <c r="P411" s="167">
        <v>0</v>
      </c>
      <c r="Q411" s="169">
        <f>O411+P411</f>
        <v>0</v>
      </c>
      <c r="R411" s="67" t="e">
        <f>Q411/$Q$414</f>
        <v>#DIV/0!</v>
      </c>
      <c r="S411" s="303"/>
      <c r="T411" s="417"/>
      <c r="U411" s="167">
        <v>0</v>
      </c>
      <c r="V411" s="167">
        <v>0</v>
      </c>
      <c r="W411" s="154">
        <f t="shared" si="6"/>
        <v>0</v>
      </c>
      <c r="X411" s="300"/>
    </row>
    <row r="412" spans="1:36" ht="15" hidden="1" customHeight="1" x14ac:dyDescent="0.25">
      <c r="A412" s="434"/>
      <c r="B412" s="431"/>
      <c r="C412" s="428"/>
      <c r="D412" s="425"/>
      <c r="E412" s="32" t="s">
        <v>48</v>
      </c>
      <c r="F412" s="167">
        <v>0</v>
      </c>
      <c r="G412" s="167">
        <v>0</v>
      </c>
      <c r="H412" s="169">
        <f>F412+G412</f>
        <v>0</v>
      </c>
      <c r="I412" s="67" t="e">
        <f>H412/$H$414</f>
        <v>#DIV/0!</v>
      </c>
      <c r="J412" s="167">
        <v>0</v>
      </c>
      <c r="K412" s="167">
        <v>0</v>
      </c>
      <c r="L412" s="169">
        <f>J412+K412</f>
        <v>0</v>
      </c>
      <c r="M412" s="67" t="e">
        <f>L412/$L$414</f>
        <v>#DIV/0!</v>
      </c>
      <c r="N412" s="422"/>
      <c r="O412" s="167">
        <v>0</v>
      </c>
      <c r="P412" s="167">
        <v>0</v>
      </c>
      <c r="Q412" s="169">
        <f>O412+P412</f>
        <v>0</v>
      </c>
      <c r="R412" s="67" t="e">
        <f>Q412/$Q$414</f>
        <v>#DIV/0!</v>
      </c>
      <c r="S412" s="303"/>
      <c r="T412" s="417"/>
      <c r="U412" s="167">
        <v>0</v>
      </c>
      <c r="V412" s="167">
        <v>0</v>
      </c>
      <c r="W412" s="154">
        <f t="shared" si="6"/>
        <v>0</v>
      </c>
      <c r="X412" s="300"/>
    </row>
    <row r="413" spans="1:36" ht="15.75" hidden="1" customHeight="1" thickBot="1" x14ac:dyDescent="0.3">
      <c r="A413" s="435"/>
      <c r="B413" s="432"/>
      <c r="C413" s="429"/>
      <c r="D413" s="426"/>
      <c r="E413" s="32" t="s">
        <v>49</v>
      </c>
      <c r="F413" s="167">
        <v>0</v>
      </c>
      <c r="G413" s="167">
        <v>0</v>
      </c>
      <c r="H413" s="169">
        <f>F413+G413</f>
        <v>0</v>
      </c>
      <c r="I413" s="67" t="e">
        <f>H413/$H$414</f>
        <v>#DIV/0!</v>
      </c>
      <c r="J413" s="167">
        <v>0</v>
      </c>
      <c r="K413" s="167">
        <v>0</v>
      </c>
      <c r="L413" s="169">
        <f>J413+K413</f>
        <v>0</v>
      </c>
      <c r="M413" s="67" t="e">
        <f>L413/$L$414</f>
        <v>#DIV/0!</v>
      </c>
      <c r="N413" s="423"/>
      <c r="O413" s="167">
        <v>0</v>
      </c>
      <c r="P413" s="167">
        <v>0</v>
      </c>
      <c r="Q413" s="169">
        <f>O413+P413</f>
        <v>0</v>
      </c>
      <c r="R413" s="67" t="e">
        <f>Q413/$Q$414</f>
        <v>#DIV/0!</v>
      </c>
      <c r="S413" s="420"/>
      <c r="T413" s="418"/>
      <c r="U413" s="167">
        <v>0</v>
      </c>
      <c r="V413" s="167">
        <v>0</v>
      </c>
      <c r="W413" s="154">
        <f t="shared" si="6"/>
        <v>0</v>
      </c>
      <c r="X413" s="301"/>
    </row>
    <row r="414" spans="1:36" s="20" customFormat="1" ht="15.75" hidden="1" customHeight="1" thickBot="1" x14ac:dyDescent="0.3">
      <c r="A414" s="315" t="s">
        <v>51</v>
      </c>
      <c r="B414" s="316"/>
      <c r="C414" s="317"/>
      <c r="D414" s="168"/>
      <c r="E414" s="21"/>
      <c r="F414" s="16">
        <f>SUM(F409:F413)</f>
        <v>0</v>
      </c>
      <c r="G414" s="16">
        <f>SUM(G409:G413)</f>
        <v>0</v>
      </c>
      <c r="H414" s="16">
        <f>SUM(H409:H413)</f>
        <v>0</v>
      </c>
      <c r="I414" s="17">
        <v>1</v>
      </c>
      <c r="J414" s="16">
        <f>SUM(J409:J413)</f>
        <v>0</v>
      </c>
      <c r="K414" s="16">
        <f>SUM(K409:K413)</f>
        <v>0</v>
      </c>
      <c r="L414" s="16">
        <f>SUM(L409:L413)</f>
        <v>0</v>
      </c>
      <c r="M414" s="17">
        <v>1</v>
      </c>
      <c r="N414" s="16">
        <f>N409</f>
        <v>0</v>
      </c>
      <c r="O414" s="16">
        <f>SUM(O409:O413)</f>
        <v>0</v>
      </c>
      <c r="P414" s="16">
        <f>SUM(P409:P413)</f>
        <v>0</v>
      </c>
      <c r="Q414" s="16">
        <f>SUM(Q409:Q413)</f>
        <v>0</v>
      </c>
      <c r="R414" s="17">
        <v>1</v>
      </c>
      <c r="S414" s="16">
        <f>S409</f>
        <v>0</v>
      </c>
      <c r="T414" s="19">
        <f>T409</f>
        <v>0</v>
      </c>
      <c r="U414" s="155">
        <f>SUM(U409:U413)</f>
        <v>0</v>
      </c>
      <c r="V414" s="71">
        <f>SUM(V409:V413)</f>
        <v>0</v>
      </c>
      <c r="W414" s="156">
        <f t="shared" si="6"/>
        <v>0</v>
      </c>
      <c r="X414" s="178">
        <f>IFERROR(((1-(1-T414)*W414)*1),0)</f>
        <v>1</v>
      </c>
      <c r="Y414" s="63"/>
      <c r="Z414" s="63"/>
      <c r="AA414" s="63"/>
      <c r="AB414" s="63"/>
      <c r="AC414" s="63"/>
      <c r="AD414" s="63"/>
      <c r="AE414" s="63"/>
      <c r="AF414" s="63"/>
      <c r="AG414" s="63"/>
      <c r="AH414" s="63"/>
      <c r="AI414" s="63"/>
      <c r="AJ414" s="63"/>
    </row>
    <row r="415" spans="1:36" ht="15" hidden="1" customHeight="1" x14ac:dyDescent="0.25">
      <c r="A415" s="433">
        <f>A409+1</f>
        <v>69</v>
      </c>
      <c r="B415" s="430"/>
      <c r="C415" s="427"/>
      <c r="D415" s="424"/>
      <c r="E415" s="32" t="s">
        <v>45</v>
      </c>
      <c r="F415" s="167">
        <v>0</v>
      </c>
      <c r="G415" s="167">
        <v>0</v>
      </c>
      <c r="H415" s="169">
        <f>F415+G415</f>
        <v>0</v>
      </c>
      <c r="I415" s="67" t="e">
        <f>H415/$H$420</f>
        <v>#DIV/0!</v>
      </c>
      <c r="J415" s="167">
        <v>0</v>
      </c>
      <c r="K415" s="167">
        <v>0</v>
      </c>
      <c r="L415" s="169">
        <f>J415+K415</f>
        <v>0</v>
      </c>
      <c r="M415" s="67" t="e">
        <f>L415/$L$420</f>
        <v>#DIV/0!</v>
      </c>
      <c r="N415" s="421">
        <v>0</v>
      </c>
      <c r="O415" s="167">
        <v>0</v>
      </c>
      <c r="P415" s="167">
        <v>0</v>
      </c>
      <c r="Q415" s="169">
        <f>O415+P415</f>
        <v>0</v>
      </c>
      <c r="R415" s="67" t="e">
        <f>Q415/$Q$420</f>
        <v>#DIV/0!</v>
      </c>
      <c r="S415" s="419">
        <f>N420-Q420</f>
        <v>0</v>
      </c>
      <c r="T415" s="416">
        <f>IFERROR((S415/N420),0)</f>
        <v>0</v>
      </c>
      <c r="U415" s="167">
        <v>0</v>
      </c>
      <c r="V415" s="167">
        <v>0</v>
      </c>
      <c r="W415" s="154">
        <f t="shared" si="6"/>
        <v>0</v>
      </c>
      <c r="X415" s="299"/>
    </row>
    <row r="416" spans="1:36" ht="15" hidden="1" customHeight="1" x14ac:dyDescent="0.25">
      <c r="A416" s="434"/>
      <c r="B416" s="431"/>
      <c r="C416" s="428"/>
      <c r="D416" s="425"/>
      <c r="E416" s="32" t="s">
        <v>46</v>
      </c>
      <c r="F416" s="167">
        <v>0</v>
      </c>
      <c r="G416" s="167">
        <v>0</v>
      </c>
      <c r="H416" s="169">
        <f>F416+G416</f>
        <v>0</v>
      </c>
      <c r="I416" s="67" t="e">
        <f>H416/$H$420</f>
        <v>#DIV/0!</v>
      </c>
      <c r="J416" s="167">
        <v>0</v>
      </c>
      <c r="K416" s="167">
        <v>0</v>
      </c>
      <c r="L416" s="169">
        <f>J416+K416</f>
        <v>0</v>
      </c>
      <c r="M416" s="67" t="e">
        <f>L416/$L$420</f>
        <v>#DIV/0!</v>
      </c>
      <c r="N416" s="422"/>
      <c r="O416" s="167">
        <v>0</v>
      </c>
      <c r="P416" s="167">
        <v>0</v>
      </c>
      <c r="Q416" s="169">
        <f>O416+P416</f>
        <v>0</v>
      </c>
      <c r="R416" s="67" t="e">
        <f>Q416/$Q$420</f>
        <v>#DIV/0!</v>
      </c>
      <c r="S416" s="303"/>
      <c r="T416" s="417"/>
      <c r="U416" s="167">
        <v>0</v>
      </c>
      <c r="V416" s="167">
        <v>0</v>
      </c>
      <c r="W416" s="154">
        <f t="shared" si="6"/>
        <v>0</v>
      </c>
      <c r="X416" s="300"/>
    </row>
    <row r="417" spans="1:36" ht="15" hidden="1" customHeight="1" x14ac:dyDescent="0.25">
      <c r="A417" s="434"/>
      <c r="B417" s="431"/>
      <c r="C417" s="428"/>
      <c r="D417" s="425"/>
      <c r="E417" s="32" t="s">
        <v>47</v>
      </c>
      <c r="F417" s="167">
        <v>0</v>
      </c>
      <c r="G417" s="167">
        <v>0</v>
      </c>
      <c r="H417" s="169">
        <f>F417+G417</f>
        <v>0</v>
      </c>
      <c r="I417" s="67" t="e">
        <f>H417/$H$420</f>
        <v>#DIV/0!</v>
      </c>
      <c r="J417" s="167">
        <v>0</v>
      </c>
      <c r="K417" s="167">
        <v>0</v>
      </c>
      <c r="L417" s="169">
        <f>J417+K417</f>
        <v>0</v>
      </c>
      <c r="M417" s="67" t="e">
        <f>L417/$L$420</f>
        <v>#DIV/0!</v>
      </c>
      <c r="N417" s="422"/>
      <c r="O417" s="167">
        <v>0</v>
      </c>
      <c r="P417" s="167">
        <v>0</v>
      </c>
      <c r="Q417" s="169">
        <f>O417+P417</f>
        <v>0</v>
      </c>
      <c r="R417" s="67" t="e">
        <f>Q417/$Q$420</f>
        <v>#DIV/0!</v>
      </c>
      <c r="S417" s="303"/>
      <c r="T417" s="417"/>
      <c r="U417" s="167">
        <v>0</v>
      </c>
      <c r="V417" s="167">
        <v>0</v>
      </c>
      <c r="W417" s="154">
        <f t="shared" si="6"/>
        <v>0</v>
      </c>
      <c r="X417" s="300"/>
    </row>
    <row r="418" spans="1:36" ht="15" hidden="1" customHeight="1" x14ac:dyDescent="0.25">
      <c r="A418" s="434"/>
      <c r="B418" s="431"/>
      <c r="C418" s="428"/>
      <c r="D418" s="425"/>
      <c r="E418" s="32" t="s">
        <v>48</v>
      </c>
      <c r="F418" s="167">
        <v>0</v>
      </c>
      <c r="G418" s="167">
        <v>0</v>
      </c>
      <c r="H418" s="169">
        <f>F418+G418</f>
        <v>0</v>
      </c>
      <c r="I418" s="67" t="e">
        <f>H418/$H$420</f>
        <v>#DIV/0!</v>
      </c>
      <c r="J418" s="167">
        <v>0</v>
      </c>
      <c r="K418" s="167">
        <v>0</v>
      </c>
      <c r="L418" s="169">
        <f>J418+K418</f>
        <v>0</v>
      </c>
      <c r="M418" s="67" t="e">
        <f>L418/$L$420</f>
        <v>#DIV/0!</v>
      </c>
      <c r="N418" s="422"/>
      <c r="O418" s="167">
        <v>0</v>
      </c>
      <c r="P418" s="167">
        <v>0</v>
      </c>
      <c r="Q418" s="169">
        <f>O418+P418</f>
        <v>0</v>
      </c>
      <c r="R418" s="67" t="e">
        <f>Q418/$Q$420</f>
        <v>#DIV/0!</v>
      </c>
      <c r="S418" s="303"/>
      <c r="T418" s="417"/>
      <c r="U418" s="167">
        <v>0</v>
      </c>
      <c r="V418" s="167">
        <v>0</v>
      </c>
      <c r="W418" s="154">
        <f t="shared" si="6"/>
        <v>0</v>
      </c>
      <c r="X418" s="300"/>
    </row>
    <row r="419" spans="1:36" ht="15.75" hidden="1" customHeight="1" thickBot="1" x14ac:dyDescent="0.3">
      <c r="A419" s="435"/>
      <c r="B419" s="432"/>
      <c r="C419" s="429"/>
      <c r="D419" s="426"/>
      <c r="E419" s="32" t="s">
        <v>49</v>
      </c>
      <c r="F419" s="167">
        <v>0</v>
      </c>
      <c r="G419" s="167">
        <v>0</v>
      </c>
      <c r="H419" s="169">
        <f>F419+G419</f>
        <v>0</v>
      </c>
      <c r="I419" s="67" t="e">
        <f>H419/$H$420</f>
        <v>#DIV/0!</v>
      </c>
      <c r="J419" s="167">
        <v>0</v>
      </c>
      <c r="K419" s="167">
        <v>0</v>
      </c>
      <c r="L419" s="169">
        <f>J419+K419</f>
        <v>0</v>
      </c>
      <c r="M419" s="67" t="e">
        <f>L419/$L$420</f>
        <v>#DIV/0!</v>
      </c>
      <c r="N419" s="423"/>
      <c r="O419" s="167">
        <v>0</v>
      </c>
      <c r="P419" s="167">
        <v>0</v>
      </c>
      <c r="Q419" s="169">
        <f>O419+P419</f>
        <v>0</v>
      </c>
      <c r="R419" s="67" t="e">
        <f>Q419/$Q$420</f>
        <v>#DIV/0!</v>
      </c>
      <c r="S419" s="420"/>
      <c r="T419" s="418"/>
      <c r="U419" s="167">
        <v>0</v>
      </c>
      <c r="V419" s="167">
        <v>0</v>
      </c>
      <c r="W419" s="154">
        <f t="shared" si="6"/>
        <v>0</v>
      </c>
      <c r="X419" s="301"/>
    </row>
    <row r="420" spans="1:36" s="20" customFormat="1" ht="15.75" hidden="1" customHeight="1" thickBot="1" x14ac:dyDescent="0.3">
      <c r="A420" s="315" t="s">
        <v>51</v>
      </c>
      <c r="B420" s="316"/>
      <c r="C420" s="317"/>
      <c r="D420" s="168"/>
      <c r="E420" s="21"/>
      <c r="F420" s="16">
        <f>SUM(F415:F419)</f>
        <v>0</v>
      </c>
      <c r="G420" s="16">
        <f>SUM(G415:G419)</f>
        <v>0</v>
      </c>
      <c r="H420" s="16">
        <f>SUM(H415:H419)</f>
        <v>0</v>
      </c>
      <c r="I420" s="17">
        <v>1</v>
      </c>
      <c r="J420" s="16">
        <f>SUM(J415:J419)</f>
        <v>0</v>
      </c>
      <c r="K420" s="16">
        <f>SUM(K415:K419)</f>
        <v>0</v>
      </c>
      <c r="L420" s="16">
        <f>SUM(L415:L419)</f>
        <v>0</v>
      </c>
      <c r="M420" s="17">
        <v>1</v>
      </c>
      <c r="N420" s="16">
        <f>N415</f>
        <v>0</v>
      </c>
      <c r="O420" s="16">
        <f>SUM(O415:O419)</f>
        <v>0</v>
      </c>
      <c r="P420" s="16">
        <f>SUM(P415:P419)</f>
        <v>0</v>
      </c>
      <c r="Q420" s="16">
        <f>SUM(Q415:Q419)</f>
        <v>0</v>
      </c>
      <c r="R420" s="17">
        <v>1</v>
      </c>
      <c r="S420" s="16">
        <f>S415</f>
        <v>0</v>
      </c>
      <c r="T420" s="19">
        <f>T415</f>
        <v>0</v>
      </c>
      <c r="U420" s="155">
        <f>SUM(U415:U419)</f>
        <v>0</v>
      </c>
      <c r="V420" s="71">
        <f>SUM(V415:V419)</f>
        <v>0</v>
      </c>
      <c r="W420" s="156">
        <f t="shared" si="6"/>
        <v>0</v>
      </c>
      <c r="X420" s="178">
        <f>IFERROR(((1-(1-T420)*W420)*1),0)</f>
        <v>1</v>
      </c>
      <c r="Y420" s="63"/>
      <c r="Z420" s="63"/>
      <c r="AA420" s="63"/>
      <c r="AB420" s="63"/>
      <c r="AC420" s="63"/>
      <c r="AD420" s="63"/>
      <c r="AE420" s="63"/>
      <c r="AF420" s="63"/>
      <c r="AG420" s="63"/>
      <c r="AH420" s="63"/>
      <c r="AI420" s="63"/>
      <c r="AJ420" s="63"/>
    </row>
    <row r="421" spans="1:36" ht="15" hidden="1" customHeight="1" x14ac:dyDescent="0.25">
      <c r="A421" s="433">
        <f>A415+1</f>
        <v>70</v>
      </c>
      <c r="B421" s="430"/>
      <c r="C421" s="427"/>
      <c r="D421" s="424"/>
      <c r="E421" s="32" t="s">
        <v>45</v>
      </c>
      <c r="F421" s="167">
        <v>0</v>
      </c>
      <c r="G421" s="167"/>
      <c r="H421" s="169">
        <f>F421+G421</f>
        <v>0</v>
      </c>
      <c r="I421" s="67" t="e">
        <f>H421/$H$426</f>
        <v>#DIV/0!</v>
      </c>
      <c r="J421" s="167">
        <v>0</v>
      </c>
      <c r="K421" s="167">
        <v>0</v>
      </c>
      <c r="L421" s="169">
        <f>J421+K421</f>
        <v>0</v>
      </c>
      <c r="M421" s="67" t="e">
        <f>L421/$L$426</f>
        <v>#DIV/0!</v>
      </c>
      <c r="N421" s="421">
        <v>0</v>
      </c>
      <c r="O421" s="167">
        <v>0</v>
      </c>
      <c r="P421" s="167">
        <v>0</v>
      </c>
      <c r="Q421" s="169">
        <f>O421+P421</f>
        <v>0</v>
      </c>
      <c r="R421" s="67" t="e">
        <f>Q421/$Q$426</f>
        <v>#DIV/0!</v>
      </c>
      <c r="S421" s="419">
        <f>N426-Q426</f>
        <v>0</v>
      </c>
      <c r="T421" s="416">
        <f>IFERROR((S421/N426),0)</f>
        <v>0</v>
      </c>
      <c r="U421" s="167">
        <v>0</v>
      </c>
      <c r="V421" s="167">
        <v>0</v>
      </c>
      <c r="W421" s="154">
        <f t="shared" si="6"/>
        <v>0</v>
      </c>
      <c r="X421" s="299"/>
    </row>
    <row r="422" spans="1:36" ht="15" hidden="1" customHeight="1" x14ac:dyDescent="0.25">
      <c r="A422" s="434"/>
      <c r="B422" s="431"/>
      <c r="C422" s="428"/>
      <c r="D422" s="425"/>
      <c r="E422" s="32" t="s">
        <v>46</v>
      </c>
      <c r="F422" s="167">
        <v>0</v>
      </c>
      <c r="G422" s="167">
        <v>0</v>
      </c>
      <c r="H422" s="169">
        <f>F422+G422</f>
        <v>0</v>
      </c>
      <c r="I422" s="67" t="e">
        <f>H422/$H$426</f>
        <v>#DIV/0!</v>
      </c>
      <c r="J422" s="167">
        <v>0</v>
      </c>
      <c r="K422" s="167">
        <v>0</v>
      </c>
      <c r="L422" s="169">
        <f>J422+K422</f>
        <v>0</v>
      </c>
      <c r="M422" s="67" t="e">
        <f>L422/$L$426</f>
        <v>#DIV/0!</v>
      </c>
      <c r="N422" s="422"/>
      <c r="O422" s="167">
        <v>0</v>
      </c>
      <c r="P422" s="167">
        <v>0</v>
      </c>
      <c r="Q422" s="169">
        <f>O422+P422</f>
        <v>0</v>
      </c>
      <c r="R422" s="67" t="e">
        <f>Q422/$Q$426</f>
        <v>#DIV/0!</v>
      </c>
      <c r="S422" s="303"/>
      <c r="T422" s="417"/>
      <c r="U422" s="167">
        <v>0</v>
      </c>
      <c r="V422" s="167">
        <v>0</v>
      </c>
      <c r="W422" s="154">
        <f t="shared" si="6"/>
        <v>0</v>
      </c>
      <c r="X422" s="300"/>
    </row>
    <row r="423" spans="1:36" ht="15" hidden="1" customHeight="1" x14ac:dyDescent="0.25">
      <c r="A423" s="434"/>
      <c r="B423" s="431"/>
      <c r="C423" s="428"/>
      <c r="D423" s="425"/>
      <c r="E423" s="32" t="s">
        <v>47</v>
      </c>
      <c r="F423" s="167">
        <v>0</v>
      </c>
      <c r="G423" s="167">
        <v>0</v>
      </c>
      <c r="H423" s="169">
        <f>F423+G423</f>
        <v>0</v>
      </c>
      <c r="I423" s="67" t="e">
        <f>H423/$H$426</f>
        <v>#DIV/0!</v>
      </c>
      <c r="J423" s="167">
        <v>0</v>
      </c>
      <c r="K423" s="167">
        <v>0</v>
      </c>
      <c r="L423" s="169">
        <f>J423+K423</f>
        <v>0</v>
      </c>
      <c r="M423" s="67" t="e">
        <f>L423/$L$426</f>
        <v>#DIV/0!</v>
      </c>
      <c r="N423" s="422"/>
      <c r="O423" s="167">
        <v>0</v>
      </c>
      <c r="P423" s="167">
        <v>0</v>
      </c>
      <c r="Q423" s="169">
        <f>O423+P423</f>
        <v>0</v>
      </c>
      <c r="R423" s="67" t="e">
        <f>Q423/$Q$426</f>
        <v>#DIV/0!</v>
      </c>
      <c r="S423" s="303"/>
      <c r="T423" s="417"/>
      <c r="U423" s="167">
        <v>0</v>
      </c>
      <c r="V423" s="167">
        <v>0</v>
      </c>
      <c r="W423" s="154">
        <f t="shared" si="6"/>
        <v>0</v>
      </c>
      <c r="X423" s="300"/>
    </row>
    <row r="424" spans="1:36" ht="15" hidden="1" customHeight="1" x14ac:dyDescent="0.25">
      <c r="A424" s="434"/>
      <c r="B424" s="431"/>
      <c r="C424" s="428"/>
      <c r="D424" s="425"/>
      <c r="E424" s="32" t="s">
        <v>48</v>
      </c>
      <c r="F424" s="167">
        <v>0</v>
      </c>
      <c r="G424" s="167">
        <v>0</v>
      </c>
      <c r="H424" s="169">
        <f>F424+G424</f>
        <v>0</v>
      </c>
      <c r="I424" s="67" t="e">
        <f>H424/$H$426</f>
        <v>#DIV/0!</v>
      </c>
      <c r="J424" s="167">
        <v>0</v>
      </c>
      <c r="K424" s="167">
        <v>0</v>
      </c>
      <c r="L424" s="169">
        <f>J424+K424</f>
        <v>0</v>
      </c>
      <c r="M424" s="67" t="e">
        <f>L424/$L$426</f>
        <v>#DIV/0!</v>
      </c>
      <c r="N424" s="422"/>
      <c r="O424" s="167">
        <v>0</v>
      </c>
      <c r="P424" s="167">
        <v>0</v>
      </c>
      <c r="Q424" s="169">
        <f>O424+P424</f>
        <v>0</v>
      </c>
      <c r="R424" s="67" t="e">
        <f>Q424/$Q$426</f>
        <v>#DIV/0!</v>
      </c>
      <c r="S424" s="303"/>
      <c r="T424" s="417"/>
      <c r="U424" s="167">
        <v>0</v>
      </c>
      <c r="V424" s="167">
        <v>0</v>
      </c>
      <c r="W424" s="154">
        <f t="shared" si="6"/>
        <v>0</v>
      </c>
      <c r="X424" s="300"/>
    </row>
    <row r="425" spans="1:36" ht="15.75" hidden="1" customHeight="1" thickBot="1" x14ac:dyDescent="0.3">
      <c r="A425" s="435"/>
      <c r="B425" s="432"/>
      <c r="C425" s="429"/>
      <c r="D425" s="426"/>
      <c r="E425" s="32" t="s">
        <v>49</v>
      </c>
      <c r="F425" s="167">
        <v>0</v>
      </c>
      <c r="G425" s="167">
        <v>0</v>
      </c>
      <c r="H425" s="169">
        <f>F425+G425</f>
        <v>0</v>
      </c>
      <c r="I425" s="67" t="e">
        <f>H425/$H$426</f>
        <v>#DIV/0!</v>
      </c>
      <c r="J425" s="167">
        <v>0</v>
      </c>
      <c r="K425" s="167">
        <v>0</v>
      </c>
      <c r="L425" s="169">
        <f>J425+K425</f>
        <v>0</v>
      </c>
      <c r="M425" s="67" t="e">
        <f>L425/$L$426</f>
        <v>#DIV/0!</v>
      </c>
      <c r="N425" s="423"/>
      <c r="O425" s="167">
        <v>0</v>
      </c>
      <c r="P425" s="167">
        <v>0</v>
      </c>
      <c r="Q425" s="169">
        <f>O425+P425</f>
        <v>0</v>
      </c>
      <c r="R425" s="67" t="e">
        <f>Q425/$Q$426</f>
        <v>#DIV/0!</v>
      </c>
      <c r="S425" s="420"/>
      <c r="T425" s="418"/>
      <c r="U425" s="167">
        <v>0</v>
      </c>
      <c r="V425" s="167">
        <v>0</v>
      </c>
      <c r="W425" s="154">
        <f t="shared" si="6"/>
        <v>0</v>
      </c>
      <c r="X425" s="301"/>
    </row>
    <row r="426" spans="1:36" s="20" customFormat="1" ht="15.75" hidden="1" customHeight="1" thickBot="1" x14ac:dyDescent="0.3">
      <c r="A426" s="315" t="s">
        <v>51</v>
      </c>
      <c r="B426" s="316"/>
      <c r="C426" s="317"/>
      <c r="D426" s="168"/>
      <c r="E426" s="21"/>
      <c r="F426" s="16">
        <f>SUM(F421:F425)</f>
        <v>0</v>
      </c>
      <c r="G426" s="16">
        <f>SUM(G421:G425)</f>
        <v>0</v>
      </c>
      <c r="H426" s="16">
        <f>SUM(H421:H425)</f>
        <v>0</v>
      </c>
      <c r="I426" s="17">
        <v>1</v>
      </c>
      <c r="J426" s="16">
        <f>SUM(J421:J425)</f>
        <v>0</v>
      </c>
      <c r="K426" s="16">
        <f>SUM(K421:K425)</f>
        <v>0</v>
      </c>
      <c r="L426" s="16">
        <f>SUM(L421:L425)</f>
        <v>0</v>
      </c>
      <c r="M426" s="17">
        <v>1</v>
      </c>
      <c r="N426" s="16">
        <f>N421</f>
        <v>0</v>
      </c>
      <c r="O426" s="16">
        <f>SUM(O421:O425)</f>
        <v>0</v>
      </c>
      <c r="P426" s="16">
        <f>SUM(P421:P425)</f>
        <v>0</v>
      </c>
      <c r="Q426" s="16">
        <f>SUM(Q421:Q425)</f>
        <v>0</v>
      </c>
      <c r="R426" s="17">
        <v>1</v>
      </c>
      <c r="S426" s="16">
        <f>S421</f>
        <v>0</v>
      </c>
      <c r="T426" s="19">
        <f>T421</f>
        <v>0</v>
      </c>
      <c r="U426" s="155">
        <f>SUM(U421:U425)</f>
        <v>0</v>
      </c>
      <c r="V426" s="71">
        <f>SUM(V421:V425)</f>
        <v>0</v>
      </c>
      <c r="W426" s="156">
        <f t="shared" si="6"/>
        <v>0</v>
      </c>
      <c r="X426" s="178">
        <f>IFERROR(((1-(1-T426)*W426)*1),0)</f>
        <v>1</v>
      </c>
      <c r="Y426" s="63"/>
      <c r="Z426" s="63"/>
      <c r="AA426" s="63"/>
      <c r="AB426" s="63"/>
      <c r="AC426" s="63"/>
      <c r="AD426" s="63"/>
      <c r="AE426" s="63"/>
      <c r="AF426" s="63"/>
      <c r="AG426" s="63"/>
      <c r="AH426" s="63"/>
      <c r="AI426" s="63"/>
      <c r="AJ426" s="63"/>
    </row>
    <row r="427" spans="1:36" ht="15" hidden="1" customHeight="1" x14ac:dyDescent="0.25">
      <c r="A427" s="433">
        <f>A421+1</f>
        <v>71</v>
      </c>
      <c r="B427" s="430"/>
      <c r="C427" s="427"/>
      <c r="D427" s="424"/>
      <c r="E427" s="32" t="s">
        <v>45</v>
      </c>
      <c r="F427" s="167">
        <v>0</v>
      </c>
      <c r="G427" s="167">
        <v>0</v>
      </c>
      <c r="H427" s="169">
        <f>F427+G427</f>
        <v>0</v>
      </c>
      <c r="I427" s="67" t="e">
        <f>H427/$H$432</f>
        <v>#DIV/0!</v>
      </c>
      <c r="J427" s="167">
        <v>0</v>
      </c>
      <c r="K427" s="167">
        <v>0</v>
      </c>
      <c r="L427" s="169">
        <f>J427+K427</f>
        <v>0</v>
      </c>
      <c r="M427" s="67" t="e">
        <f>L427/$L$432</f>
        <v>#DIV/0!</v>
      </c>
      <c r="N427" s="421">
        <v>0</v>
      </c>
      <c r="O427" s="167">
        <v>0</v>
      </c>
      <c r="P427" s="167">
        <v>0</v>
      </c>
      <c r="Q427" s="169">
        <f>O427+P427</f>
        <v>0</v>
      </c>
      <c r="R427" s="67" t="e">
        <f>Q427/$Q$432</f>
        <v>#DIV/0!</v>
      </c>
      <c r="S427" s="419">
        <f>N432-Q432</f>
        <v>0</v>
      </c>
      <c r="T427" s="416">
        <f>IFERROR((S427/N432),0)</f>
        <v>0</v>
      </c>
      <c r="U427" s="167">
        <v>0</v>
      </c>
      <c r="V427" s="167">
        <v>0</v>
      </c>
      <c r="W427" s="154">
        <f t="shared" si="6"/>
        <v>0</v>
      </c>
      <c r="X427" s="299"/>
    </row>
    <row r="428" spans="1:36" ht="15" hidden="1" customHeight="1" x14ac:dyDescent="0.25">
      <c r="A428" s="434"/>
      <c r="B428" s="431"/>
      <c r="C428" s="428"/>
      <c r="D428" s="425"/>
      <c r="E428" s="32" t="s">
        <v>46</v>
      </c>
      <c r="F428" s="167">
        <v>0</v>
      </c>
      <c r="G428" s="167">
        <v>0</v>
      </c>
      <c r="H428" s="169">
        <f>F428+G428</f>
        <v>0</v>
      </c>
      <c r="I428" s="67" t="e">
        <f>H428/$H$432</f>
        <v>#DIV/0!</v>
      </c>
      <c r="J428" s="167">
        <v>0</v>
      </c>
      <c r="K428" s="167">
        <v>0</v>
      </c>
      <c r="L428" s="169">
        <f>J428+K428</f>
        <v>0</v>
      </c>
      <c r="M428" s="67" t="e">
        <f>L428/$L$432</f>
        <v>#DIV/0!</v>
      </c>
      <c r="N428" s="422"/>
      <c r="O428" s="167">
        <v>0</v>
      </c>
      <c r="P428" s="167">
        <v>0</v>
      </c>
      <c r="Q428" s="169">
        <f>O428+P428</f>
        <v>0</v>
      </c>
      <c r="R428" s="67" t="e">
        <f>Q428/$Q$432</f>
        <v>#DIV/0!</v>
      </c>
      <c r="S428" s="303"/>
      <c r="T428" s="417"/>
      <c r="U428" s="167">
        <v>0</v>
      </c>
      <c r="V428" s="167">
        <v>0</v>
      </c>
      <c r="W428" s="154">
        <f t="shared" si="6"/>
        <v>0</v>
      </c>
      <c r="X428" s="300"/>
    </row>
    <row r="429" spans="1:36" ht="15" hidden="1" customHeight="1" x14ac:dyDescent="0.25">
      <c r="A429" s="434"/>
      <c r="B429" s="431"/>
      <c r="C429" s="428"/>
      <c r="D429" s="425"/>
      <c r="E429" s="32" t="s">
        <v>47</v>
      </c>
      <c r="F429" s="167">
        <v>0</v>
      </c>
      <c r="G429" s="167">
        <v>0</v>
      </c>
      <c r="H429" s="169">
        <f>F429+G429</f>
        <v>0</v>
      </c>
      <c r="I429" s="67" t="e">
        <f>H429/$H$432</f>
        <v>#DIV/0!</v>
      </c>
      <c r="J429" s="167">
        <v>0</v>
      </c>
      <c r="K429" s="167">
        <v>0</v>
      </c>
      <c r="L429" s="169">
        <f>J429+K429</f>
        <v>0</v>
      </c>
      <c r="M429" s="67" t="e">
        <f>L429/$L$432</f>
        <v>#DIV/0!</v>
      </c>
      <c r="N429" s="422"/>
      <c r="O429" s="167">
        <v>0</v>
      </c>
      <c r="P429" s="167">
        <v>0</v>
      </c>
      <c r="Q429" s="169">
        <f>O429+P429</f>
        <v>0</v>
      </c>
      <c r="R429" s="67" t="e">
        <f>Q429/$Q$432</f>
        <v>#DIV/0!</v>
      </c>
      <c r="S429" s="303"/>
      <c r="T429" s="417"/>
      <c r="U429" s="167">
        <v>0</v>
      </c>
      <c r="V429" s="167">
        <v>0</v>
      </c>
      <c r="W429" s="154">
        <f t="shared" si="6"/>
        <v>0</v>
      </c>
      <c r="X429" s="300"/>
    </row>
    <row r="430" spans="1:36" ht="15" hidden="1" customHeight="1" x14ac:dyDescent="0.25">
      <c r="A430" s="434"/>
      <c r="B430" s="431"/>
      <c r="C430" s="428"/>
      <c r="D430" s="425"/>
      <c r="E430" s="32" t="s">
        <v>48</v>
      </c>
      <c r="F430" s="167">
        <v>0</v>
      </c>
      <c r="G430" s="167">
        <v>0</v>
      </c>
      <c r="H430" s="169">
        <f>F430+G430</f>
        <v>0</v>
      </c>
      <c r="I430" s="67" t="e">
        <f>H430/$H$432</f>
        <v>#DIV/0!</v>
      </c>
      <c r="J430" s="167">
        <v>0</v>
      </c>
      <c r="K430" s="167">
        <v>0</v>
      </c>
      <c r="L430" s="169">
        <f>J430+K430</f>
        <v>0</v>
      </c>
      <c r="M430" s="67" t="e">
        <f>L430/$L$432</f>
        <v>#DIV/0!</v>
      </c>
      <c r="N430" s="422"/>
      <c r="O430" s="167">
        <v>0</v>
      </c>
      <c r="P430" s="167">
        <v>0</v>
      </c>
      <c r="Q430" s="169">
        <f>O430+P430</f>
        <v>0</v>
      </c>
      <c r="R430" s="67" t="e">
        <f>Q430/$Q$432</f>
        <v>#DIV/0!</v>
      </c>
      <c r="S430" s="303"/>
      <c r="T430" s="417"/>
      <c r="U430" s="167">
        <v>0</v>
      </c>
      <c r="V430" s="167">
        <v>0</v>
      </c>
      <c r="W430" s="154">
        <f t="shared" si="6"/>
        <v>0</v>
      </c>
      <c r="X430" s="300"/>
    </row>
    <row r="431" spans="1:36" ht="15.75" hidden="1" customHeight="1" thickBot="1" x14ac:dyDescent="0.3">
      <c r="A431" s="435"/>
      <c r="B431" s="432"/>
      <c r="C431" s="429"/>
      <c r="D431" s="426"/>
      <c r="E431" s="32" t="s">
        <v>49</v>
      </c>
      <c r="F431" s="167">
        <v>0</v>
      </c>
      <c r="G431" s="167">
        <v>0</v>
      </c>
      <c r="H431" s="169">
        <f>F431+G431</f>
        <v>0</v>
      </c>
      <c r="I431" s="67" t="e">
        <f>H431/$H$432</f>
        <v>#DIV/0!</v>
      </c>
      <c r="J431" s="167">
        <v>0</v>
      </c>
      <c r="K431" s="167">
        <v>0</v>
      </c>
      <c r="L431" s="169">
        <f>J431+K431</f>
        <v>0</v>
      </c>
      <c r="M431" s="67" t="e">
        <f>L431/$L$432</f>
        <v>#DIV/0!</v>
      </c>
      <c r="N431" s="423"/>
      <c r="O431" s="167">
        <v>0</v>
      </c>
      <c r="P431" s="167">
        <v>0</v>
      </c>
      <c r="Q431" s="169">
        <f>O431+P431</f>
        <v>0</v>
      </c>
      <c r="R431" s="67" t="e">
        <f>Q431/$Q$432</f>
        <v>#DIV/0!</v>
      </c>
      <c r="S431" s="420"/>
      <c r="T431" s="418"/>
      <c r="U431" s="167">
        <v>0</v>
      </c>
      <c r="V431" s="167">
        <v>0</v>
      </c>
      <c r="W431" s="154">
        <f t="shared" si="6"/>
        <v>0</v>
      </c>
      <c r="X431" s="301"/>
    </row>
    <row r="432" spans="1:36" s="20" customFormat="1" ht="15.75" hidden="1" customHeight="1" thickBot="1" x14ac:dyDescent="0.3">
      <c r="A432" s="315" t="s">
        <v>51</v>
      </c>
      <c r="B432" s="316"/>
      <c r="C432" s="317"/>
      <c r="D432" s="168"/>
      <c r="E432" s="21"/>
      <c r="F432" s="16">
        <f>SUM(F427:F431)</f>
        <v>0</v>
      </c>
      <c r="G432" s="16">
        <f>SUM(G427:G431)</f>
        <v>0</v>
      </c>
      <c r="H432" s="16">
        <f>SUM(H427:H431)</f>
        <v>0</v>
      </c>
      <c r="I432" s="17">
        <v>1</v>
      </c>
      <c r="J432" s="16">
        <f>SUM(J427:J431)</f>
        <v>0</v>
      </c>
      <c r="K432" s="16">
        <f>SUM(K427:K431)</f>
        <v>0</v>
      </c>
      <c r="L432" s="16">
        <f>SUM(L427:L431)</f>
        <v>0</v>
      </c>
      <c r="M432" s="17">
        <v>1</v>
      </c>
      <c r="N432" s="16">
        <f>N427</f>
        <v>0</v>
      </c>
      <c r="O432" s="16">
        <f>SUM(O427:O431)</f>
        <v>0</v>
      </c>
      <c r="P432" s="16">
        <f>SUM(P427:P431)</f>
        <v>0</v>
      </c>
      <c r="Q432" s="16">
        <f>SUM(Q427:Q431)</f>
        <v>0</v>
      </c>
      <c r="R432" s="17">
        <v>1</v>
      </c>
      <c r="S432" s="16">
        <f>S427</f>
        <v>0</v>
      </c>
      <c r="T432" s="19">
        <f>T427</f>
        <v>0</v>
      </c>
      <c r="U432" s="155">
        <f>SUM(U427:U431)</f>
        <v>0</v>
      </c>
      <c r="V432" s="71">
        <f>SUM(V427:V431)</f>
        <v>0</v>
      </c>
      <c r="W432" s="156">
        <f t="shared" si="6"/>
        <v>0</v>
      </c>
      <c r="X432" s="178">
        <f>IFERROR(((1-(1-T432)*W432)*1),0)</f>
        <v>1</v>
      </c>
      <c r="Y432" s="63"/>
      <c r="Z432" s="63"/>
      <c r="AA432" s="63"/>
      <c r="AB432" s="63"/>
      <c r="AC432" s="63"/>
      <c r="AD432" s="63"/>
      <c r="AE432" s="63"/>
      <c r="AF432" s="63"/>
      <c r="AG432" s="63"/>
      <c r="AH432" s="63"/>
      <c r="AI432" s="63"/>
      <c r="AJ432" s="63"/>
    </row>
    <row r="433" spans="1:36" ht="15" hidden="1" customHeight="1" x14ac:dyDescent="0.25">
      <c r="A433" s="433">
        <f>A427+1</f>
        <v>72</v>
      </c>
      <c r="B433" s="430"/>
      <c r="C433" s="427"/>
      <c r="D433" s="424"/>
      <c r="E433" s="32" t="s">
        <v>45</v>
      </c>
      <c r="F433" s="167">
        <v>0</v>
      </c>
      <c r="G433" s="167">
        <v>0</v>
      </c>
      <c r="H433" s="169">
        <f>F433+G433</f>
        <v>0</v>
      </c>
      <c r="I433" s="67" t="e">
        <f>H433/$H$438</f>
        <v>#DIV/0!</v>
      </c>
      <c r="J433" s="167">
        <v>0</v>
      </c>
      <c r="K433" s="167">
        <v>0</v>
      </c>
      <c r="L433" s="169">
        <f>J433+K433</f>
        <v>0</v>
      </c>
      <c r="M433" s="67" t="e">
        <f>L433/$L$438</f>
        <v>#DIV/0!</v>
      </c>
      <c r="N433" s="421">
        <v>0</v>
      </c>
      <c r="O433" s="167">
        <v>0</v>
      </c>
      <c r="P433" s="167">
        <v>0</v>
      </c>
      <c r="Q433" s="169">
        <f>O433+P433</f>
        <v>0</v>
      </c>
      <c r="R433" s="67" t="e">
        <f>Q433/$Q$438</f>
        <v>#DIV/0!</v>
      </c>
      <c r="S433" s="419">
        <f>N438-Q438</f>
        <v>0</v>
      </c>
      <c r="T433" s="416">
        <f>IFERROR((S433/N438),0)</f>
        <v>0</v>
      </c>
      <c r="U433" s="167">
        <v>0</v>
      </c>
      <c r="V433" s="167">
        <v>0</v>
      </c>
      <c r="W433" s="154">
        <f t="shared" si="6"/>
        <v>0</v>
      </c>
      <c r="X433" s="299"/>
    </row>
    <row r="434" spans="1:36" ht="15" hidden="1" customHeight="1" x14ac:dyDescent="0.25">
      <c r="A434" s="434"/>
      <c r="B434" s="431"/>
      <c r="C434" s="428"/>
      <c r="D434" s="425"/>
      <c r="E434" s="32" t="s">
        <v>46</v>
      </c>
      <c r="F434" s="167">
        <v>0</v>
      </c>
      <c r="G434" s="167">
        <v>0</v>
      </c>
      <c r="H434" s="169">
        <f>F434+G434</f>
        <v>0</v>
      </c>
      <c r="I434" s="67" t="e">
        <f>H434/$H$438</f>
        <v>#DIV/0!</v>
      </c>
      <c r="J434" s="167">
        <v>0</v>
      </c>
      <c r="K434" s="167">
        <v>0</v>
      </c>
      <c r="L434" s="169">
        <f>J434+K434</f>
        <v>0</v>
      </c>
      <c r="M434" s="67" t="e">
        <f>L434/$L$438</f>
        <v>#DIV/0!</v>
      </c>
      <c r="N434" s="422"/>
      <c r="O434" s="167">
        <v>0</v>
      </c>
      <c r="P434" s="167">
        <v>0</v>
      </c>
      <c r="Q434" s="169">
        <f>O434+P434</f>
        <v>0</v>
      </c>
      <c r="R434" s="67" t="e">
        <f>Q434/$Q$438</f>
        <v>#DIV/0!</v>
      </c>
      <c r="S434" s="303"/>
      <c r="T434" s="417"/>
      <c r="U434" s="167">
        <v>0</v>
      </c>
      <c r="V434" s="167">
        <v>0</v>
      </c>
      <c r="W434" s="154">
        <f t="shared" si="6"/>
        <v>0</v>
      </c>
      <c r="X434" s="300"/>
    </row>
    <row r="435" spans="1:36" ht="15" hidden="1" customHeight="1" x14ac:dyDescent="0.25">
      <c r="A435" s="434"/>
      <c r="B435" s="431"/>
      <c r="C435" s="428"/>
      <c r="D435" s="425"/>
      <c r="E435" s="32" t="s">
        <v>47</v>
      </c>
      <c r="F435" s="167">
        <v>0</v>
      </c>
      <c r="G435" s="167">
        <v>0</v>
      </c>
      <c r="H435" s="169">
        <f>F435+G435</f>
        <v>0</v>
      </c>
      <c r="I435" s="67" t="e">
        <f>H435/$H$438</f>
        <v>#DIV/0!</v>
      </c>
      <c r="J435" s="167">
        <v>0</v>
      </c>
      <c r="K435" s="167">
        <v>0</v>
      </c>
      <c r="L435" s="169">
        <f>J435+K435</f>
        <v>0</v>
      </c>
      <c r="M435" s="67" t="e">
        <f>L435/$L$438</f>
        <v>#DIV/0!</v>
      </c>
      <c r="N435" s="422"/>
      <c r="O435" s="167">
        <v>0</v>
      </c>
      <c r="P435" s="167">
        <v>0</v>
      </c>
      <c r="Q435" s="169">
        <f>O435+P435</f>
        <v>0</v>
      </c>
      <c r="R435" s="67" t="e">
        <f>Q435/$Q$438</f>
        <v>#DIV/0!</v>
      </c>
      <c r="S435" s="303"/>
      <c r="T435" s="417"/>
      <c r="U435" s="167">
        <v>0</v>
      </c>
      <c r="V435" s="167">
        <v>0</v>
      </c>
      <c r="W435" s="154">
        <f t="shared" si="6"/>
        <v>0</v>
      </c>
      <c r="X435" s="300"/>
    </row>
    <row r="436" spans="1:36" ht="15" hidden="1" customHeight="1" x14ac:dyDescent="0.25">
      <c r="A436" s="434"/>
      <c r="B436" s="431"/>
      <c r="C436" s="428"/>
      <c r="D436" s="425"/>
      <c r="E436" s="32" t="s">
        <v>48</v>
      </c>
      <c r="F436" s="167">
        <v>0</v>
      </c>
      <c r="G436" s="167">
        <v>0</v>
      </c>
      <c r="H436" s="169">
        <f>F436+G436</f>
        <v>0</v>
      </c>
      <c r="I436" s="67" t="e">
        <f>H436/$H$438</f>
        <v>#DIV/0!</v>
      </c>
      <c r="J436" s="167">
        <v>0</v>
      </c>
      <c r="K436" s="167">
        <v>0</v>
      </c>
      <c r="L436" s="169">
        <f>J436+K436</f>
        <v>0</v>
      </c>
      <c r="M436" s="67" t="e">
        <f>L436/$L$438</f>
        <v>#DIV/0!</v>
      </c>
      <c r="N436" s="422"/>
      <c r="O436" s="167">
        <v>0</v>
      </c>
      <c r="P436" s="167">
        <v>0</v>
      </c>
      <c r="Q436" s="169">
        <f>O436+P436</f>
        <v>0</v>
      </c>
      <c r="R436" s="67" t="e">
        <f>Q436/$Q$438</f>
        <v>#DIV/0!</v>
      </c>
      <c r="S436" s="303"/>
      <c r="T436" s="417"/>
      <c r="U436" s="167">
        <v>0</v>
      </c>
      <c r="V436" s="167">
        <v>0</v>
      </c>
      <c r="W436" s="154">
        <f t="shared" si="6"/>
        <v>0</v>
      </c>
      <c r="X436" s="300"/>
    </row>
    <row r="437" spans="1:36" ht="15.75" hidden="1" customHeight="1" thickBot="1" x14ac:dyDescent="0.3">
      <c r="A437" s="435"/>
      <c r="B437" s="432"/>
      <c r="C437" s="429"/>
      <c r="D437" s="426"/>
      <c r="E437" s="32" t="s">
        <v>49</v>
      </c>
      <c r="F437" s="167">
        <v>0</v>
      </c>
      <c r="G437" s="167">
        <v>0</v>
      </c>
      <c r="H437" s="169">
        <f>F437+G437</f>
        <v>0</v>
      </c>
      <c r="I437" s="67" t="e">
        <f>H437/$H$438</f>
        <v>#DIV/0!</v>
      </c>
      <c r="J437" s="167">
        <v>0</v>
      </c>
      <c r="K437" s="167">
        <v>0</v>
      </c>
      <c r="L437" s="169">
        <f>J437+K437</f>
        <v>0</v>
      </c>
      <c r="M437" s="67" t="e">
        <f>L437/$L$438</f>
        <v>#DIV/0!</v>
      </c>
      <c r="N437" s="423"/>
      <c r="O437" s="167">
        <v>0</v>
      </c>
      <c r="P437" s="167">
        <v>0</v>
      </c>
      <c r="Q437" s="169">
        <f>O437+P437</f>
        <v>0</v>
      </c>
      <c r="R437" s="67" t="e">
        <f>Q437/$Q$438</f>
        <v>#DIV/0!</v>
      </c>
      <c r="S437" s="420"/>
      <c r="T437" s="418"/>
      <c r="U437" s="167">
        <v>0</v>
      </c>
      <c r="V437" s="167">
        <v>0</v>
      </c>
      <c r="W437" s="154">
        <f t="shared" si="6"/>
        <v>0</v>
      </c>
      <c r="X437" s="301"/>
    </row>
    <row r="438" spans="1:36" s="20" customFormat="1" ht="15.75" hidden="1" customHeight="1" thickBot="1" x14ac:dyDescent="0.3">
      <c r="A438" s="315" t="s">
        <v>51</v>
      </c>
      <c r="B438" s="316"/>
      <c r="C438" s="317"/>
      <c r="D438" s="168"/>
      <c r="E438" s="21"/>
      <c r="F438" s="16">
        <f>SUM(F433:F437)</f>
        <v>0</v>
      </c>
      <c r="G438" s="16">
        <f>SUM(G433:G437)</f>
        <v>0</v>
      </c>
      <c r="H438" s="16">
        <f>SUM(H433:H437)</f>
        <v>0</v>
      </c>
      <c r="I438" s="17">
        <v>1</v>
      </c>
      <c r="J438" s="16">
        <f>SUM(J433:J437)</f>
        <v>0</v>
      </c>
      <c r="K438" s="16">
        <f>SUM(K433:K437)</f>
        <v>0</v>
      </c>
      <c r="L438" s="16">
        <f>SUM(L433:L437)</f>
        <v>0</v>
      </c>
      <c r="M438" s="17">
        <v>1</v>
      </c>
      <c r="N438" s="16">
        <f>N433</f>
        <v>0</v>
      </c>
      <c r="O438" s="16">
        <f>SUM(O433:O437)</f>
        <v>0</v>
      </c>
      <c r="P438" s="16">
        <f>SUM(P433:P437)</f>
        <v>0</v>
      </c>
      <c r="Q438" s="16">
        <f>SUM(Q433:Q437)</f>
        <v>0</v>
      </c>
      <c r="R438" s="17">
        <v>1</v>
      </c>
      <c r="S438" s="16">
        <f>S433</f>
        <v>0</v>
      </c>
      <c r="T438" s="19">
        <f>T433</f>
        <v>0</v>
      </c>
      <c r="U438" s="155">
        <f>SUM(U433:U437)</f>
        <v>0</v>
      </c>
      <c r="V438" s="71">
        <f>SUM(V433:V437)</f>
        <v>0</v>
      </c>
      <c r="W438" s="156">
        <f t="shared" si="6"/>
        <v>0</v>
      </c>
      <c r="X438" s="178">
        <f>IFERROR(((1-(1-T438)*W438)*1),0)</f>
        <v>1</v>
      </c>
      <c r="Y438" s="63"/>
      <c r="Z438" s="63"/>
      <c r="AA438" s="63"/>
      <c r="AB438" s="63"/>
      <c r="AC438" s="63"/>
      <c r="AD438" s="63"/>
      <c r="AE438" s="63"/>
      <c r="AF438" s="63"/>
      <c r="AG438" s="63"/>
      <c r="AH438" s="63"/>
      <c r="AI438" s="63"/>
      <c r="AJ438" s="63"/>
    </row>
    <row r="439" spans="1:36" ht="15" hidden="1" customHeight="1" x14ac:dyDescent="0.25">
      <c r="A439" s="433">
        <f>A433+1</f>
        <v>73</v>
      </c>
      <c r="B439" s="430"/>
      <c r="C439" s="427"/>
      <c r="D439" s="424"/>
      <c r="E439" s="32" t="s">
        <v>45</v>
      </c>
      <c r="F439" s="167">
        <v>0</v>
      </c>
      <c r="G439" s="167">
        <v>0</v>
      </c>
      <c r="H439" s="169">
        <f>F439+G439</f>
        <v>0</v>
      </c>
      <c r="I439" s="67" t="e">
        <f>H439/$H$444</f>
        <v>#DIV/0!</v>
      </c>
      <c r="J439" s="167">
        <v>0</v>
      </c>
      <c r="K439" s="167">
        <v>0</v>
      </c>
      <c r="L439" s="169">
        <f>J439+K439</f>
        <v>0</v>
      </c>
      <c r="M439" s="67" t="e">
        <f>L439/$L$444</f>
        <v>#DIV/0!</v>
      </c>
      <c r="N439" s="421">
        <v>0</v>
      </c>
      <c r="O439" s="167">
        <v>0</v>
      </c>
      <c r="P439" s="167">
        <v>0</v>
      </c>
      <c r="Q439" s="169">
        <f>O439+P439</f>
        <v>0</v>
      </c>
      <c r="R439" s="67" t="e">
        <f>Q439/$Q$444</f>
        <v>#DIV/0!</v>
      </c>
      <c r="S439" s="419">
        <f>N444-Q444</f>
        <v>0</v>
      </c>
      <c r="T439" s="416">
        <f>IFERROR((S439/N444),0)</f>
        <v>0</v>
      </c>
      <c r="U439" s="167">
        <v>0</v>
      </c>
      <c r="V439" s="167">
        <v>0</v>
      </c>
      <c r="W439" s="154">
        <f t="shared" si="6"/>
        <v>0</v>
      </c>
      <c r="X439" s="299"/>
    </row>
    <row r="440" spans="1:36" ht="15" hidden="1" customHeight="1" x14ac:dyDescent="0.25">
      <c r="A440" s="434"/>
      <c r="B440" s="431"/>
      <c r="C440" s="428"/>
      <c r="D440" s="425"/>
      <c r="E440" s="32" t="s">
        <v>46</v>
      </c>
      <c r="F440" s="167">
        <v>0</v>
      </c>
      <c r="G440" s="167">
        <v>0</v>
      </c>
      <c r="H440" s="169">
        <f>F440+G440</f>
        <v>0</v>
      </c>
      <c r="I440" s="67" t="e">
        <f>H440/$H$444</f>
        <v>#DIV/0!</v>
      </c>
      <c r="J440" s="167">
        <v>0</v>
      </c>
      <c r="K440" s="167">
        <v>0</v>
      </c>
      <c r="L440" s="169">
        <f>J440+K440</f>
        <v>0</v>
      </c>
      <c r="M440" s="67" t="e">
        <f>L440/$L$444</f>
        <v>#DIV/0!</v>
      </c>
      <c r="N440" s="422"/>
      <c r="O440" s="167">
        <v>0</v>
      </c>
      <c r="P440" s="167">
        <v>0</v>
      </c>
      <c r="Q440" s="169">
        <f>O440+P440</f>
        <v>0</v>
      </c>
      <c r="R440" s="67" t="e">
        <f>Q440/$Q$444</f>
        <v>#DIV/0!</v>
      </c>
      <c r="S440" s="303"/>
      <c r="T440" s="417"/>
      <c r="U440" s="167">
        <v>0</v>
      </c>
      <c r="V440" s="167">
        <v>0</v>
      </c>
      <c r="W440" s="154">
        <f t="shared" si="6"/>
        <v>0</v>
      </c>
      <c r="X440" s="300"/>
    </row>
    <row r="441" spans="1:36" ht="15" hidden="1" customHeight="1" x14ac:dyDescent="0.25">
      <c r="A441" s="434"/>
      <c r="B441" s="431"/>
      <c r="C441" s="428"/>
      <c r="D441" s="425"/>
      <c r="E441" s="32" t="s">
        <v>47</v>
      </c>
      <c r="F441" s="167">
        <v>0</v>
      </c>
      <c r="G441" s="167">
        <v>0</v>
      </c>
      <c r="H441" s="169">
        <f>F441+G441</f>
        <v>0</v>
      </c>
      <c r="I441" s="67" t="e">
        <f>H441/$H$444</f>
        <v>#DIV/0!</v>
      </c>
      <c r="J441" s="167">
        <v>0</v>
      </c>
      <c r="K441" s="167">
        <v>0</v>
      </c>
      <c r="L441" s="169">
        <f>J441+K441</f>
        <v>0</v>
      </c>
      <c r="M441" s="67" t="e">
        <f>L441/$L$444</f>
        <v>#DIV/0!</v>
      </c>
      <c r="N441" s="422"/>
      <c r="O441" s="167">
        <v>0</v>
      </c>
      <c r="P441" s="167">
        <v>0</v>
      </c>
      <c r="Q441" s="169">
        <f>O441+P441</f>
        <v>0</v>
      </c>
      <c r="R441" s="67" t="e">
        <f>Q441/$Q$444</f>
        <v>#DIV/0!</v>
      </c>
      <c r="S441" s="303"/>
      <c r="T441" s="417"/>
      <c r="U441" s="167">
        <v>0</v>
      </c>
      <c r="V441" s="167">
        <v>0</v>
      </c>
      <c r="W441" s="154">
        <f t="shared" si="6"/>
        <v>0</v>
      </c>
      <c r="X441" s="300"/>
    </row>
    <row r="442" spans="1:36" ht="15" hidden="1" customHeight="1" x14ac:dyDescent="0.25">
      <c r="A442" s="434"/>
      <c r="B442" s="431"/>
      <c r="C442" s="428"/>
      <c r="D442" s="425"/>
      <c r="E442" s="32" t="s">
        <v>48</v>
      </c>
      <c r="F442" s="167">
        <v>0</v>
      </c>
      <c r="G442" s="167">
        <v>0</v>
      </c>
      <c r="H442" s="169">
        <f>F442+G442</f>
        <v>0</v>
      </c>
      <c r="I442" s="67" t="e">
        <f>H442/$H$444</f>
        <v>#DIV/0!</v>
      </c>
      <c r="J442" s="167">
        <v>0</v>
      </c>
      <c r="K442" s="167">
        <v>0</v>
      </c>
      <c r="L442" s="169">
        <f>J442+K442</f>
        <v>0</v>
      </c>
      <c r="M442" s="67" t="e">
        <f>L442/$L$444</f>
        <v>#DIV/0!</v>
      </c>
      <c r="N442" s="422"/>
      <c r="O442" s="167">
        <v>0</v>
      </c>
      <c r="P442" s="167">
        <v>0</v>
      </c>
      <c r="Q442" s="169">
        <f>O442+P442</f>
        <v>0</v>
      </c>
      <c r="R442" s="67" t="e">
        <f>Q442/$Q$444</f>
        <v>#DIV/0!</v>
      </c>
      <c r="S442" s="303"/>
      <c r="T442" s="417"/>
      <c r="U442" s="167">
        <v>0</v>
      </c>
      <c r="V442" s="167">
        <v>0</v>
      </c>
      <c r="W442" s="154">
        <f t="shared" si="6"/>
        <v>0</v>
      </c>
      <c r="X442" s="300"/>
    </row>
    <row r="443" spans="1:36" ht="15.75" hidden="1" customHeight="1" thickBot="1" x14ac:dyDescent="0.3">
      <c r="A443" s="435"/>
      <c r="B443" s="432"/>
      <c r="C443" s="429"/>
      <c r="D443" s="426"/>
      <c r="E443" s="32" t="s">
        <v>49</v>
      </c>
      <c r="F443" s="167">
        <v>0</v>
      </c>
      <c r="G443" s="167">
        <v>0</v>
      </c>
      <c r="H443" s="169">
        <f>F443+G443</f>
        <v>0</v>
      </c>
      <c r="I443" s="67" t="e">
        <f>H443/$H$444</f>
        <v>#DIV/0!</v>
      </c>
      <c r="J443" s="167">
        <v>0</v>
      </c>
      <c r="K443" s="167">
        <v>0</v>
      </c>
      <c r="L443" s="169">
        <f>J443+K443</f>
        <v>0</v>
      </c>
      <c r="M443" s="67" t="e">
        <f>L443/$L$444</f>
        <v>#DIV/0!</v>
      </c>
      <c r="N443" s="423"/>
      <c r="O443" s="167">
        <v>0</v>
      </c>
      <c r="P443" s="167">
        <v>0</v>
      </c>
      <c r="Q443" s="169">
        <f>O443+P443</f>
        <v>0</v>
      </c>
      <c r="R443" s="67" t="e">
        <f>Q443/$Q$444</f>
        <v>#DIV/0!</v>
      </c>
      <c r="S443" s="420"/>
      <c r="T443" s="418"/>
      <c r="U443" s="167">
        <v>0</v>
      </c>
      <c r="V443" s="167">
        <v>0</v>
      </c>
      <c r="W443" s="154">
        <f t="shared" si="6"/>
        <v>0</v>
      </c>
      <c r="X443" s="301"/>
    </row>
    <row r="444" spans="1:36" s="20" customFormat="1" ht="15.75" hidden="1" customHeight="1" thickBot="1" x14ac:dyDescent="0.3">
      <c r="A444" s="315" t="s">
        <v>51</v>
      </c>
      <c r="B444" s="316"/>
      <c r="C444" s="317"/>
      <c r="D444" s="168"/>
      <c r="E444" s="21"/>
      <c r="F444" s="16">
        <f>SUM(F439:F443)</f>
        <v>0</v>
      </c>
      <c r="G444" s="16">
        <f>SUM(G439:G443)</f>
        <v>0</v>
      </c>
      <c r="H444" s="16">
        <f>SUM(H439:H443)</f>
        <v>0</v>
      </c>
      <c r="I444" s="17">
        <v>1</v>
      </c>
      <c r="J444" s="16">
        <f>SUM(J439:J443)</f>
        <v>0</v>
      </c>
      <c r="K444" s="16">
        <f>SUM(K439:K443)</f>
        <v>0</v>
      </c>
      <c r="L444" s="16">
        <f>SUM(L439:L443)</f>
        <v>0</v>
      </c>
      <c r="M444" s="17">
        <v>1</v>
      </c>
      <c r="N444" s="16">
        <f>N439</f>
        <v>0</v>
      </c>
      <c r="O444" s="16">
        <f>SUM(O439:O443)</f>
        <v>0</v>
      </c>
      <c r="P444" s="16">
        <f>SUM(P439:P443)</f>
        <v>0</v>
      </c>
      <c r="Q444" s="16">
        <f>SUM(Q439:Q443)</f>
        <v>0</v>
      </c>
      <c r="R444" s="17">
        <v>1</v>
      </c>
      <c r="S444" s="16">
        <f>S439</f>
        <v>0</v>
      </c>
      <c r="T444" s="19">
        <f>T439</f>
        <v>0</v>
      </c>
      <c r="U444" s="155">
        <f>SUM(U439:U443)</f>
        <v>0</v>
      </c>
      <c r="V444" s="71">
        <f>SUM(V439:V443)</f>
        <v>0</v>
      </c>
      <c r="W444" s="156">
        <f t="shared" si="6"/>
        <v>0</v>
      </c>
      <c r="X444" s="178">
        <f>IFERROR(((1-(1-T444)*W444)*1),0)</f>
        <v>1</v>
      </c>
      <c r="Y444" s="63"/>
      <c r="Z444" s="63"/>
      <c r="AA444" s="63"/>
      <c r="AB444" s="63"/>
      <c r="AC444" s="63"/>
      <c r="AD444" s="63"/>
      <c r="AE444" s="63"/>
      <c r="AF444" s="63"/>
      <c r="AG444" s="63"/>
      <c r="AH444" s="63"/>
      <c r="AI444" s="63"/>
      <c r="AJ444" s="63"/>
    </row>
    <row r="445" spans="1:36" ht="15" hidden="1" customHeight="1" x14ac:dyDescent="0.25">
      <c r="A445" s="433">
        <f>A439+1</f>
        <v>74</v>
      </c>
      <c r="B445" s="430"/>
      <c r="C445" s="427"/>
      <c r="D445" s="424"/>
      <c r="E445" s="32" t="s">
        <v>45</v>
      </c>
      <c r="F445" s="167">
        <v>0</v>
      </c>
      <c r="G445" s="167">
        <v>0</v>
      </c>
      <c r="H445" s="169">
        <f>F445+G445</f>
        <v>0</v>
      </c>
      <c r="I445" s="67" t="e">
        <f>H445/$H$450</f>
        <v>#DIV/0!</v>
      </c>
      <c r="J445" s="167">
        <v>0</v>
      </c>
      <c r="K445" s="167">
        <v>0</v>
      </c>
      <c r="L445" s="169">
        <f>J445+K445</f>
        <v>0</v>
      </c>
      <c r="M445" s="67" t="e">
        <f>L445/$L$450</f>
        <v>#DIV/0!</v>
      </c>
      <c r="N445" s="421">
        <v>0</v>
      </c>
      <c r="O445" s="167">
        <v>0</v>
      </c>
      <c r="P445" s="167">
        <v>0</v>
      </c>
      <c r="Q445" s="169">
        <f>O445+P445</f>
        <v>0</v>
      </c>
      <c r="R445" s="67" t="e">
        <f>Q445/$Q$450</f>
        <v>#DIV/0!</v>
      </c>
      <c r="S445" s="419">
        <f>N450-Q450</f>
        <v>0</v>
      </c>
      <c r="T445" s="416">
        <f>IFERROR((S445/N450),0)</f>
        <v>0</v>
      </c>
      <c r="U445" s="167">
        <v>0</v>
      </c>
      <c r="V445" s="167">
        <v>0</v>
      </c>
      <c r="W445" s="154">
        <f t="shared" si="6"/>
        <v>0</v>
      </c>
      <c r="X445" s="299"/>
    </row>
    <row r="446" spans="1:36" ht="15" hidden="1" customHeight="1" x14ac:dyDescent="0.25">
      <c r="A446" s="434"/>
      <c r="B446" s="431"/>
      <c r="C446" s="428"/>
      <c r="D446" s="425"/>
      <c r="E446" s="32" t="s">
        <v>46</v>
      </c>
      <c r="F446" s="167">
        <v>0</v>
      </c>
      <c r="G446" s="167">
        <v>0</v>
      </c>
      <c r="H446" s="169">
        <f>F446+G446</f>
        <v>0</v>
      </c>
      <c r="I446" s="67" t="e">
        <f>H446/$H$450</f>
        <v>#DIV/0!</v>
      </c>
      <c r="J446" s="167">
        <v>0</v>
      </c>
      <c r="K446" s="167">
        <v>0</v>
      </c>
      <c r="L446" s="169">
        <f>J446+K446</f>
        <v>0</v>
      </c>
      <c r="M446" s="67" t="e">
        <f>L446/$L$450</f>
        <v>#DIV/0!</v>
      </c>
      <c r="N446" s="422"/>
      <c r="O446" s="167">
        <v>0</v>
      </c>
      <c r="P446" s="167">
        <v>0</v>
      </c>
      <c r="Q446" s="169">
        <f>O446+P446</f>
        <v>0</v>
      </c>
      <c r="R446" s="67" t="e">
        <f>Q446/$Q$450</f>
        <v>#DIV/0!</v>
      </c>
      <c r="S446" s="303"/>
      <c r="T446" s="417"/>
      <c r="U446" s="167">
        <v>0</v>
      </c>
      <c r="V446" s="167">
        <v>0</v>
      </c>
      <c r="W446" s="154">
        <f t="shared" si="6"/>
        <v>0</v>
      </c>
      <c r="X446" s="300"/>
    </row>
    <row r="447" spans="1:36" ht="15" hidden="1" customHeight="1" x14ac:dyDescent="0.25">
      <c r="A447" s="434"/>
      <c r="B447" s="431"/>
      <c r="C447" s="428"/>
      <c r="D447" s="425"/>
      <c r="E447" s="32" t="s">
        <v>47</v>
      </c>
      <c r="F447" s="167">
        <v>0</v>
      </c>
      <c r="G447" s="167">
        <v>0</v>
      </c>
      <c r="H447" s="169">
        <f>F447+G447</f>
        <v>0</v>
      </c>
      <c r="I447" s="67" t="e">
        <f>H447/$H$450</f>
        <v>#DIV/0!</v>
      </c>
      <c r="J447" s="167">
        <v>0</v>
      </c>
      <c r="K447" s="167">
        <v>0</v>
      </c>
      <c r="L447" s="169">
        <f>J447+K447</f>
        <v>0</v>
      </c>
      <c r="M447" s="67" t="e">
        <f>L447/$L$450</f>
        <v>#DIV/0!</v>
      </c>
      <c r="N447" s="422"/>
      <c r="O447" s="167">
        <v>0</v>
      </c>
      <c r="P447" s="167">
        <v>0</v>
      </c>
      <c r="Q447" s="169">
        <f>O447+P447</f>
        <v>0</v>
      </c>
      <c r="R447" s="67" t="e">
        <f>Q447/$Q$450</f>
        <v>#DIV/0!</v>
      </c>
      <c r="S447" s="303"/>
      <c r="T447" s="417"/>
      <c r="U447" s="167">
        <v>0</v>
      </c>
      <c r="V447" s="167">
        <v>0</v>
      </c>
      <c r="W447" s="154">
        <f t="shared" si="6"/>
        <v>0</v>
      </c>
      <c r="X447" s="300"/>
    </row>
    <row r="448" spans="1:36" ht="15" hidden="1" customHeight="1" x14ac:dyDescent="0.25">
      <c r="A448" s="434"/>
      <c r="B448" s="431"/>
      <c r="C448" s="428"/>
      <c r="D448" s="425"/>
      <c r="E448" s="32" t="s">
        <v>48</v>
      </c>
      <c r="F448" s="167">
        <v>0</v>
      </c>
      <c r="G448" s="167">
        <v>0</v>
      </c>
      <c r="H448" s="169">
        <f>F448+G448</f>
        <v>0</v>
      </c>
      <c r="I448" s="67" t="e">
        <f>H448/$H$450</f>
        <v>#DIV/0!</v>
      </c>
      <c r="J448" s="167">
        <v>0</v>
      </c>
      <c r="K448" s="167">
        <v>0</v>
      </c>
      <c r="L448" s="169">
        <f>J448+K448</f>
        <v>0</v>
      </c>
      <c r="M448" s="67" t="e">
        <f>L448/$L$450</f>
        <v>#DIV/0!</v>
      </c>
      <c r="N448" s="422"/>
      <c r="O448" s="167">
        <v>0</v>
      </c>
      <c r="P448" s="167">
        <v>0</v>
      </c>
      <c r="Q448" s="169">
        <f>O448+P448</f>
        <v>0</v>
      </c>
      <c r="R448" s="67" t="e">
        <f>Q448/$Q$450</f>
        <v>#DIV/0!</v>
      </c>
      <c r="S448" s="303"/>
      <c r="T448" s="417"/>
      <c r="U448" s="167">
        <v>0</v>
      </c>
      <c r="V448" s="167">
        <v>0</v>
      </c>
      <c r="W448" s="154">
        <f t="shared" si="6"/>
        <v>0</v>
      </c>
      <c r="X448" s="300"/>
    </row>
    <row r="449" spans="1:24" ht="15.75" hidden="1" customHeight="1" thickBot="1" x14ac:dyDescent="0.3">
      <c r="A449" s="435"/>
      <c r="B449" s="432"/>
      <c r="C449" s="429"/>
      <c r="D449" s="426"/>
      <c r="E449" s="32" t="s">
        <v>49</v>
      </c>
      <c r="F449" s="167">
        <v>0</v>
      </c>
      <c r="G449" s="167">
        <v>0</v>
      </c>
      <c r="H449" s="169">
        <f>F449+G449</f>
        <v>0</v>
      </c>
      <c r="I449" s="67" t="e">
        <f>H449/$H$450</f>
        <v>#DIV/0!</v>
      </c>
      <c r="J449" s="167">
        <v>0</v>
      </c>
      <c r="K449" s="167">
        <v>0</v>
      </c>
      <c r="L449" s="169">
        <f>J449+K449</f>
        <v>0</v>
      </c>
      <c r="M449" s="67" t="e">
        <f>L449/$L$450</f>
        <v>#DIV/0!</v>
      </c>
      <c r="N449" s="423"/>
      <c r="O449" s="167">
        <v>0</v>
      </c>
      <c r="P449" s="167">
        <v>0</v>
      </c>
      <c r="Q449" s="169">
        <f>O449+P449</f>
        <v>0</v>
      </c>
      <c r="R449" s="67" t="e">
        <f>Q449/$Q$450</f>
        <v>#DIV/0!</v>
      </c>
      <c r="S449" s="420"/>
      <c r="T449" s="418"/>
      <c r="U449" s="167">
        <v>0</v>
      </c>
      <c r="V449" s="167">
        <v>0</v>
      </c>
      <c r="W449" s="154">
        <f t="shared" si="6"/>
        <v>0</v>
      </c>
      <c r="X449" s="301"/>
    </row>
    <row r="450" spans="1:24" ht="15.75" hidden="1" customHeight="1" thickBot="1" x14ac:dyDescent="0.3">
      <c r="A450" s="315" t="s">
        <v>51</v>
      </c>
      <c r="B450" s="316"/>
      <c r="C450" s="317"/>
      <c r="D450" s="168"/>
      <c r="E450" s="21"/>
      <c r="F450" s="16">
        <f>SUM(F445:F449)</f>
        <v>0</v>
      </c>
      <c r="G450" s="16">
        <f>SUM(G445:G449)</f>
        <v>0</v>
      </c>
      <c r="H450" s="16">
        <f>SUM(H445:H449)</f>
        <v>0</v>
      </c>
      <c r="I450" s="17">
        <v>1</v>
      </c>
      <c r="J450" s="16">
        <f>SUM(J445:J449)</f>
        <v>0</v>
      </c>
      <c r="K450" s="16">
        <f>SUM(K445:K449)</f>
        <v>0</v>
      </c>
      <c r="L450" s="16">
        <f>SUM(L445:L449)</f>
        <v>0</v>
      </c>
      <c r="M450" s="17">
        <v>1</v>
      </c>
      <c r="N450" s="16">
        <f>N445</f>
        <v>0</v>
      </c>
      <c r="O450" s="16">
        <f>SUM(O445:O449)</f>
        <v>0</v>
      </c>
      <c r="P450" s="16">
        <f>SUM(P445:P449)</f>
        <v>0</v>
      </c>
      <c r="Q450" s="16">
        <f>SUM(Q445:Q449)</f>
        <v>0</v>
      </c>
      <c r="R450" s="17">
        <v>1</v>
      </c>
      <c r="S450" s="16">
        <f>S445</f>
        <v>0</v>
      </c>
      <c r="T450" s="19">
        <f>T445</f>
        <v>0</v>
      </c>
      <c r="U450" s="155">
        <f>SUM(U445:U449)</f>
        <v>0</v>
      </c>
      <c r="V450" s="71">
        <f>SUM(V445:V449)</f>
        <v>0</v>
      </c>
      <c r="W450" s="156">
        <f t="shared" si="6"/>
        <v>0</v>
      </c>
      <c r="X450" s="178">
        <f>IFERROR(((1-(1-T450)*W450)*1),0)</f>
        <v>1</v>
      </c>
    </row>
    <row r="451" spans="1:24" hidden="1" x14ac:dyDescent="0.25">
      <c r="A451" s="433">
        <f>A445+1</f>
        <v>75</v>
      </c>
      <c r="B451" s="430"/>
      <c r="C451" s="427"/>
      <c r="D451" s="424"/>
      <c r="E451" s="32" t="s">
        <v>45</v>
      </c>
      <c r="F451" s="167">
        <v>0</v>
      </c>
      <c r="G451" s="167">
        <v>0</v>
      </c>
      <c r="H451" s="169">
        <f>F451+G451</f>
        <v>0</v>
      </c>
      <c r="I451" s="67" t="e">
        <f>H451/$H$456</f>
        <v>#DIV/0!</v>
      </c>
      <c r="J451" s="167">
        <v>0</v>
      </c>
      <c r="K451" s="167">
        <v>0</v>
      </c>
      <c r="L451" s="169">
        <f>J451+K451</f>
        <v>0</v>
      </c>
      <c r="M451" s="67" t="e">
        <f>L451/$L$456</f>
        <v>#DIV/0!</v>
      </c>
      <c r="N451" s="421">
        <v>0</v>
      </c>
      <c r="O451" s="167">
        <v>0</v>
      </c>
      <c r="P451" s="167">
        <v>0</v>
      </c>
      <c r="Q451" s="169">
        <f>O451+P451</f>
        <v>0</v>
      </c>
      <c r="R451" s="67" t="e">
        <f>Q451/$Q$456</f>
        <v>#DIV/0!</v>
      </c>
      <c r="S451" s="419">
        <f>N456-Q456</f>
        <v>0</v>
      </c>
      <c r="T451" s="416">
        <f>IFERROR((S451/N456),0)</f>
        <v>0</v>
      </c>
      <c r="U451" s="167">
        <v>0</v>
      </c>
      <c r="V451" s="167">
        <v>0</v>
      </c>
      <c r="W451" s="154">
        <f t="shared" si="6"/>
        <v>0</v>
      </c>
      <c r="X451" s="299"/>
    </row>
    <row r="452" spans="1:24" ht="15" hidden="1" customHeight="1" x14ac:dyDescent="0.25">
      <c r="A452" s="434"/>
      <c r="B452" s="431"/>
      <c r="C452" s="428"/>
      <c r="D452" s="425"/>
      <c r="E452" s="32" t="s">
        <v>46</v>
      </c>
      <c r="F452" s="167">
        <v>0</v>
      </c>
      <c r="G452" s="167">
        <v>0</v>
      </c>
      <c r="H452" s="169">
        <f>F452+G452</f>
        <v>0</v>
      </c>
      <c r="I452" s="67" t="e">
        <f>H452/$H$456</f>
        <v>#DIV/0!</v>
      </c>
      <c r="J452" s="167">
        <v>0</v>
      </c>
      <c r="K452" s="167">
        <v>0</v>
      </c>
      <c r="L452" s="169">
        <f>J452+K452</f>
        <v>0</v>
      </c>
      <c r="M452" s="67" t="e">
        <f>L452/$L$456</f>
        <v>#DIV/0!</v>
      </c>
      <c r="N452" s="422"/>
      <c r="O452" s="167">
        <v>0</v>
      </c>
      <c r="P452" s="167">
        <v>0</v>
      </c>
      <c r="Q452" s="169">
        <f>O452+P452</f>
        <v>0</v>
      </c>
      <c r="R452" s="67" t="e">
        <f>Q452/$Q$456</f>
        <v>#DIV/0!</v>
      </c>
      <c r="S452" s="303"/>
      <c r="T452" s="417"/>
      <c r="U452" s="167">
        <v>0</v>
      </c>
      <c r="V452" s="167">
        <v>0</v>
      </c>
      <c r="W452" s="154">
        <f t="shared" si="6"/>
        <v>0</v>
      </c>
      <c r="X452" s="300"/>
    </row>
    <row r="453" spans="1:24" ht="15" hidden="1" customHeight="1" x14ac:dyDescent="0.25">
      <c r="A453" s="434"/>
      <c r="B453" s="431"/>
      <c r="C453" s="428"/>
      <c r="D453" s="425"/>
      <c r="E453" s="32" t="s">
        <v>47</v>
      </c>
      <c r="F453" s="167">
        <v>0</v>
      </c>
      <c r="G453" s="167">
        <v>0</v>
      </c>
      <c r="H453" s="169">
        <f>F453+G453</f>
        <v>0</v>
      </c>
      <c r="I453" s="67" t="e">
        <f>H453/$H$456</f>
        <v>#DIV/0!</v>
      </c>
      <c r="J453" s="167">
        <v>0</v>
      </c>
      <c r="K453" s="167">
        <v>0</v>
      </c>
      <c r="L453" s="169">
        <f>J453+K453</f>
        <v>0</v>
      </c>
      <c r="M453" s="67" t="e">
        <f>L453/$L$456</f>
        <v>#DIV/0!</v>
      </c>
      <c r="N453" s="422"/>
      <c r="O453" s="167">
        <v>0</v>
      </c>
      <c r="P453" s="167">
        <v>0</v>
      </c>
      <c r="Q453" s="169">
        <f>O453+P453</f>
        <v>0</v>
      </c>
      <c r="R453" s="67" t="e">
        <f>Q453/$Q$456</f>
        <v>#DIV/0!</v>
      </c>
      <c r="S453" s="303"/>
      <c r="T453" s="417"/>
      <c r="U453" s="167">
        <v>0</v>
      </c>
      <c r="V453" s="167">
        <v>0</v>
      </c>
      <c r="W453" s="154">
        <f t="shared" si="6"/>
        <v>0</v>
      </c>
      <c r="X453" s="300"/>
    </row>
    <row r="454" spans="1:24" ht="15" hidden="1" customHeight="1" x14ac:dyDescent="0.25">
      <c r="A454" s="434"/>
      <c r="B454" s="431"/>
      <c r="C454" s="428"/>
      <c r="D454" s="425"/>
      <c r="E454" s="32" t="s">
        <v>48</v>
      </c>
      <c r="F454" s="167">
        <v>0</v>
      </c>
      <c r="G454" s="167">
        <v>0</v>
      </c>
      <c r="H454" s="169">
        <f>F454+G454</f>
        <v>0</v>
      </c>
      <c r="I454" s="67" t="e">
        <f>H454/$H$456</f>
        <v>#DIV/0!</v>
      </c>
      <c r="J454" s="167">
        <v>0</v>
      </c>
      <c r="K454" s="167">
        <v>0</v>
      </c>
      <c r="L454" s="169">
        <f>J454+K454</f>
        <v>0</v>
      </c>
      <c r="M454" s="67" t="e">
        <f>L454/$L$456</f>
        <v>#DIV/0!</v>
      </c>
      <c r="N454" s="422"/>
      <c r="O454" s="167">
        <v>0</v>
      </c>
      <c r="P454" s="167">
        <v>0</v>
      </c>
      <c r="Q454" s="169">
        <f>O454+P454</f>
        <v>0</v>
      </c>
      <c r="R454" s="67" t="e">
        <f>Q454/$Q$456</f>
        <v>#DIV/0!</v>
      </c>
      <c r="S454" s="303"/>
      <c r="T454" s="417"/>
      <c r="U454" s="167">
        <v>0</v>
      </c>
      <c r="V454" s="167">
        <v>0</v>
      </c>
      <c r="W454" s="154">
        <f t="shared" si="6"/>
        <v>0</v>
      </c>
      <c r="X454" s="300"/>
    </row>
    <row r="455" spans="1:24" ht="15.75" hidden="1" thickBot="1" x14ac:dyDescent="0.3">
      <c r="A455" s="435"/>
      <c r="B455" s="432"/>
      <c r="C455" s="429"/>
      <c r="D455" s="426"/>
      <c r="E455" s="32" t="s">
        <v>49</v>
      </c>
      <c r="F455" s="167">
        <v>0</v>
      </c>
      <c r="G455" s="167">
        <v>0</v>
      </c>
      <c r="H455" s="169">
        <f>F455+G455</f>
        <v>0</v>
      </c>
      <c r="I455" s="67" t="e">
        <f>H455/$H$456</f>
        <v>#DIV/0!</v>
      </c>
      <c r="J455" s="167">
        <v>0</v>
      </c>
      <c r="K455" s="167">
        <v>0</v>
      </c>
      <c r="L455" s="169">
        <f>J455+K455</f>
        <v>0</v>
      </c>
      <c r="M455" s="67" t="e">
        <f>L455/$L$456</f>
        <v>#DIV/0!</v>
      </c>
      <c r="N455" s="423"/>
      <c r="O455" s="167">
        <v>0</v>
      </c>
      <c r="P455" s="167">
        <v>0</v>
      </c>
      <c r="Q455" s="169">
        <f>O455+P455</f>
        <v>0</v>
      </c>
      <c r="R455" s="67" t="e">
        <f>Q455/$Q$456</f>
        <v>#DIV/0!</v>
      </c>
      <c r="S455" s="420"/>
      <c r="T455" s="418"/>
      <c r="U455" s="167">
        <v>0</v>
      </c>
      <c r="V455" s="167">
        <v>0</v>
      </c>
      <c r="W455" s="154">
        <f t="shared" ref="W455:W462" si="7">IFERROR(((V455/U455)*1),0)</f>
        <v>0</v>
      </c>
      <c r="X455" s="301"/>
    </row>
    <row r="456" spans="1:24" ht="15.75" hidden="1" thickBot="1" x14ac:dyDescent="0.3">
      <c r="A456" s="315" t="s">
        <v>51</v>
      </c>
      <c r="B456" s="316"/>
      <c r="C456" s="317"/>
      <c r="D456" s="168"/>
      <c r="E456" s="21"/>
      <c r="F456" s="16">
        <f>SUM(F451:F455)</f>
        <v>0</v>
      </c>
      <c r="G456" s="16">
        <f>SUM(G451:G455)</f>
        <v>0</v>
      </c>
      <c r="H456" s="16">
        <f>SUM(H451:H455)</f>
        <v>0</v>
      </c>
      <c r="I456" s="17">
        <v>1</v>
      </c>
      <c r="J456" s="16">
        <f>SUM(J451:J455)</f>
        <v>0</v>
      </c>
      <c r="K456" s="16">
        <f>SUM(K451:K455)</f>
        <v>0</v>
      </c>
      <c r="L456" s="16">
        <f>SUM(L451:L455)</f>
        <v>0</v>
      </c>
      <c r="M456" s="17">
        <v>1</v>
      </c>
      <c r="N456" s="16">
        <f>N451</f>
        <v>0</v>
      </c>
      <c r="O456" s="16">
        <f>SUM(O451:O455)</f>
        <v>0</v>
      </c>
      <c r="P456" s="16">
        <f>SUM(P451:P455)</f>
        <v>0</v>
      </c>
      <c r="Q456" s="16">
        <f>SUM(Q451:Q455)</f>
        <v>0</v>
      </c>
      <c r="R456" s="17">
        <v>1</v>
      </c>
      <c r="S456" s="16">
        <f>S451</f>
        <v>0</v>
      </c>
      <c r="T456" s="19">
        <f>T451</f>
        <v>0</v>
      </c>
      <c r="U456" s="155">
        <f>SUM(U451:U455)</f>
        <v>0</v>
      </c>
      <c r="V456" s="71">
        <f>SUM(V451:V455)</f>
        <v>0</v>
      </c>
      <c r="W456" s="156">
        <f t="shared" si="7"/>
        <v>0</v>
      </c>
      <c r="X456" s="178">
        <f>IFERROR(((1-(1-T456)*W456)*1),0)</f>
        <v>1</v>
      </c>
    </row>
    <row r="457" spans="1:24" ht="15.75" thickBot="1" x14ac:dyDescent="0.3">
      <c r="A457" s="318">
        <v>76</v>
      </c>
      <c r="B457" s="321" t="s">
        <v>57</v>
      </c>
      <c r="C457" s="321"/>
      <c r="D457" s="302"/>
      <c r="E457" s="70" t="s">
        <v>45</v>
      </c>
      <c r="F457" s="170">
        <f>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1884325</v>
      </c>
      <c r="G457" s="170">
        <f>G151+G145+G139+G133+G127+G121+G115+G109+G103+G91+G97+G79+G85+G73+G67+G61+G55+G49+G43+G37+G31+G25+G19+G13+G7+G157+G163+G169+G175+G181+G187+G193+G199+G205+G211+G217+G223+G229+G235+G241+G247+G253+G259+G265+G271+G277+G283+G289+G295+G301+G307+G313+G319+G325+G331+G337+G343+G349+G355+G361+G367+G373+G379+G385+G391+G397+G403+G409+G415+G421+G427+G433+G439+G445+G451</f>
        <v>49248</v>
      </c>
      <c r="H457" s="170">
        <f>H151+H145+H139+H133+H127+H121+H115+H109+H103+H91+H97+H79+H85+H73+H67+H61+H55+H49+H43+H37+H31+H25+H19+H13+H7+H157+H163+H169+H175+H181+H187+H193+H199+H205+H211+H217+H223+H229+H235+H241+H247+H253+H259+H265+H271+H277+H283+H289+H295+H301+H307+H313+H319+H325+H331+H337+H343+H349+H355+H361+H367+H373+H379+H385+H391+H397+H403+H409+H415+H421+H427+H433+H439+H445+H451</f>
        <v>1933573</v>
      </c>
      <c r="I457" s="14">
        <f>IFERROR((H457/$H$462),0)</f>
        <v>0.92143485842081507</v>
      </c>
      <c r="J457" s="170">
        <f>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1876.6760000000002</v>
      </c>
      <c r="K457" s="170">
        <f>K151+K145+K139+K133+K127+K121+K115+K109+K103+K91+K97+K79+K85+K73+K67+K61+K55+K49+K43+K37+K31+K25+K19+K13+K7+K157+K163+K169+K175+K181+K187+K193+K199+K205+K211+K217+K223+K229+K235+K241+K247+K253+K259+K265+K271+K277+K283+K289+K295+K301+K307+K313+K319+K325+K331+K337+K343+K349+K355+K361+K367+K373+K379+K385+K391+K397+K403+K409+K415+K421+K427+K433+K439+K445+K451</f>
        <v>38.631</v>
      </c>
      <c r="L457" s="170">
        <f>L151+L145+L139+L133+L127+L121+L115+L109+L103+L91+L97+L79+L85+L73+L67+L61+L55+L49+L43+L37+L31+L25+L19+L13+L7+L157+L163+L169+L175+L181+L187+L193+L199+L205+L211+L217+L223+L229+L235+L241+L247+L253+L259+L265+L271+L277+L283+L289+L295+L301+L307+L313+L319+L325+L331+L337+L343+L349+L355+L361+L367+L373+L379+L385+L391+L397+L403+L409+L415+L421+L427+L433+L439+L445+L451</f>
        <v>1915.3070000000002</v>
      </c>
      <c r="M457" s="14">
        <f>IFERROR((L457/$L$462),0)</f>
        <v>0.55597381565353909</v>
      </c>
      <c r="N457" s="331">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1677.204</v>
      </c>
      <c r="O457" s="170">
        <f>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384.80399999999997</v>
      </c>
      <c r="P457" s="170">
        <f>P151+P145+P139+P133+P127+P121+P115+P109+P103+P91+P97+P79+P85+P73+P67+P61+P55+P49+P43+P37+P31+P25+P19+P13+P7+P157+P163+P169+P175+P181+P187+P193+P199+P205+P211+P217+P223+P229+P235+P241+P247+P253+P259+P265+P271+P277+P283+P289+P295+P301+P307+P313+P319+P325+P331+P337+P343+P349+P355+P361+P367+P373+P379+P385+P391+P397+P403+P409+P415+P421+P427+P433+P439+P445+P451</f>
        <v>53.832000000000008</v>
      </c>
      <c r="Q457" s="170">
        <f>Q151+Q145+Q139+Q133+Q127+Q121+Q115+Q109+Q103+Q91+Q97+Q79+Q85+Q73+Q67+Q61+Q55+Q49+Q43+Q37+Q31+Q25+Q19+Q13+Q7+Q157+Q163+Q169+Q175+Q181+Q187+Q193+Q199+Q205+Q211+Q217+Q223+Q229+Q235+Q241+Q247+Q253+Q259+Q265+Q271+Q277+Q283+Q289+Q295+Q301+Q307+Q313+Q319+Q325+Q331+Q337+Q343+Q349+Q355+Q361+Q367+Q373+Q379+Q385+Q391+Q397+Q403+Q409+Q415+Q421+Q427+Q433+Q439+Q445+Q451</f>
        <v>438.63599999999997</v>
      </c>
      <c r="R457" s="14">
        <f>IFERROR((Q457/$Q$462),0)</f>
        <v>0.31721544436167981</v>
      </c>
      <c r="S457" s="331">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294.43399999999997</v>
      </c>
      <c r="T457" s="332">
        <f>IFERROR((S462/N462),0)</f>
        <v>0.17555049952182322</v>
      </c>
      <c r="U457" s="170">
        <f>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201.6283</v>
      </c>
      <c r="V457" s="174">
        <f>V151+V145+V139+V133+V127+V121+V115+V109+V103+V91+V97+V79+V85+V73+V67+V61+V55+V49+V43+V37+V31+V25+V19+V13+V7+V157+V163+V169+V175+V181+V187+V193+V199+V205+V211+V217+V223+V229+V235+V241+V247+V253+V259+V265+V271+V277+V283+V289+V295+V301+V307+V313+V319+V325+V331+V337+V343+V349+V355+V361+V367+V373+V379+V385+V391+V397+V403+V409+V415+V421+V427+V433+V439+V445+V451</f>
        <v>182.02569999999997</v>
      </c>
      <c r="W457" s="176">
        <f t="shared" si="7"/>
        <v>0.90277852860932706</v>
      </c>
      <c r="X457" s="305"/>
    </row>
    <row r="458" spans="1:24" ht="15.75" thickBot="1" x14ac:dyDescent="0.3">
      <c r="A458" s="318"/>
      <c r="B458" s="321"/>
      <c r="C458" s="321"/>
      <c r="D458" s="303"/>
      <c r="E458" s="70" t="s">
        <v>46</v>
      </c>
      <c r="F458" s="170">
        <f>F152+F146+F140+F134+F128+F122+F116+F110+F104+F92+F98+F80+F86+F74+F68+F62+F56+F50+F44+F38+F32+F26+F20+F14+F8+F158+F164+F170+F176+F182+F188+F194+F200+F206+F212+F218+F224+F230+F236+F242+F248+F254+F260+F266+F272+F278+F284+F290+F296+F302+F308+F314+F320+F326+F332+F338+F344+F350+F356+F362+F368+F374+F380+F386+F392+F398+F404+F410+F416+F422+F428+F434+F440+F446+F452</f>
        <v>29350</v>
      </c>
      <c r="G458" s="170">
        <f>G152+G146+G140+G134+G128+G122+G116+G110+G104+G92+G98+G80+G86+G74+G68+G62+G56+G50+G44+G38+G32+G26+G20+G14+G8+G158+G164+G170+G176+G182+G188+G194+G200+G206+G212+G218+G224+G230+G236+G242+G248+G254+G260+G266+G272+G278+G284+G290+G296+G302+G308+G314+G320+G326+G332+G338+G344+G350+G356+G362+G368+G374+G380+G386+G392+G398+G404+G410+G416+G422+G428+G434+G440+G446+G452</f>
        <v>34</v>
      </c>
      <c r="H458" s="170">
        <f>H152+H146+H140+H134+H128+H122+H116+H110+H104+H92+H98+H80+H86+H74+H68+H62+H56+H50+H44+H38+H32+H26+H20+H14+H8+H158+H164+H170+H176+H182+H188+H194+H200+H206+H212+H218+H224+H230+H236+H242+H248+H254+H260+H266+H272+H278+H284+H290+H296+H302+H308+H314+H320+H326+H332+H338+H344+H350+H356+H362+H368+H374+H380+H386+H392+H398+H404+H410+H416+H422+H428+H434+H440+H446+H452</f>
        <v>29384</v>
      </c>
      <c r="I458" s="14">
        <f>IFERROR((H458/$H$462),0)</f>
        <v>1.4002803038642571E-2</v>
      </c>
      <c r="J458" s="170">
        <f>J152+J146+J140+J134+J128+J122+J116+J110+J104+J92+J98+J80+J86+J74+J68+J62+J56+J50+J44+J38+J32+J26+J20+J14+J8+J158+J164+J170+J176+J182+J188+J194+J200+J206+J212+J218+J224+J230+J236+J242+J248+J254+J260+J266+J272+J278+J284+J290+J296+J302+J308+J314+J320+J326+J332+J338+J344+J350+J356+J362+J368+J374+J380+J386+J392+J398+J404+J410+J416+J422+J428+J434+J440+J446+J452</f>
        <v>139.21400000000003</v>
      </c>
      <c r="K458" s="170">
        <f>K152+K146+K140+K134+K128+K122+K116+K110+K104+K92+K98+K80+K86+K74+K68+K62+K56+K50+K44+K38+K32+K26+K20+K14+K8+K158+K164+K170+K176+K182+K188+K194+K200+K206+K212+K218+K224+K230+K236+K242+K248+K254+K260+K266+K272+K278+K284+K290+K296+K302+K308+K314+K320+K326+K332+K338+K344+K350+K356+K362+K368+K374+K380+K386+K392+K398+K404+K410+K416+K422+K428+K434+K440+K446+K452</f>
        <v>0.15100000000000002</v>
      </c>
      <c r="L458" s="170">
        <f>L152+L146+L140+L134+L128+L122+L116+L110+L104+L92+L98+L80+L86+L74+L68+L62+L56+L50+L44+L38+L32+L26+L20+L14+L8+L158+L164+L170+L176+L182+L188+L194+L200+L206+L212+L218+L224+L230+L236+L242+L248+L254+L260+L266+L272+L278+L284+L290+L296+L302+L308+L314+L320+L326+L332+L338+L344+L350+L356+L362+L368+L374+L380+L386+L392+L398+L404+L410+L416+L422+L428+L434+L440+L446+L452</f>
        <v>139.36500000000001</v>
      </c>
      <c r="M458" s="14">
        <f>IFERROR((L458/$L$462),0)</f>
        <v>4.0454763032012869E-2</v>
      </c>
      <c r="N458" s="321"/>
      <c r="O458" s="170">
        <f>O152+O146+O140+O134+O128+O122+O116+O110+O104+O92+O98+O80+O86+O74+O68+O62+O56+O50+O44+O38+O32+O26+O20+O14+O8+O158+O164+O170+O176+O182+O188+O194+O200+O206+O212+O218+O224+O230+O236+O242+O248+O254+O260+O266+O272+O278+O284+O290+O296+O302+O308+O314+O320+O326+O332+O338+O344+O350+O356+O362+O368+O374+O380+O386+O392+O398+O404+O410+O416+O422+O428+O434+O440+O446+O452</f>
        <v>16.058</v>
      </c>
      <c r="P458" s="170">
        <f>P152+P146+P140+P134+P128+P122+P116+P110+P104+P92+P98+P80+P86+P74+P68+P62+P56+P50+P44+P38+P32+P26+P20+P14+P8+P158+P164+P170+P176+P182+P188+P194+P200+P206+P212+P218+P224+P230+P236+P242+P248+P254+P260+P266+P272+P278+P284+P290+P296+P302+P308+P314+P320+P326+P332+P338+P344+P350+P356+P362+P368+P374+P380+P386+P392+P398+P404+P410+P416+P422+P428+P434+P440+P446+P452</f>
        <v>12.301</v>
      </c>
      <c r="Q458" s="170">
        <f>Q152+Q146+Q140+Q134+Q128+Q122+Q116+Q110+Q104+Q92+Q98+Q80+Q86+Q74+Q68+Q62+Q56+Q50+Q44+Q38+Q32+Q26+Q20+Q14+Q8+Q158+Q164+Q170+Q176+Q182+Q188+Q194+Q200+Q206+Q212+Q218+Q224+Q230+Q236+Q242+Q248+Q254+Q260+Q266+Q272+Q278+Q284+Q290+Q296+Q302+Q308+Q314+Q320+Q326+Q332+Q338+Q344+Q350+Q356+Q362+Q368+Q374+Q380+Q386+Q392+Q398+Q404+Q410+Q416+Q422+Q428+Q434+Q440+Q446+Q452</f>
        <v>28.358999999999998</v>
      </c>
      <c r="R458" s="14">
        <f>IFERROR((Q458/$Q$462),0)</f>
        <v>2.050883371782726E-2</v>
      </c>
      <c r="S458" s="321"/>
      <c r="T458" s="308"/>
      <c r="U458" s="170">
        <f>U152+U146+U140+U134+U128+U122+U116+U110+U104+U92+U98+U80+U86+U74+U68+U62+U56+U50+U44+U38+U32+U26+U20+U14+U8+U158+U164+U170+U176+U182+U188+U194+U200+U206+U212+U218+U224+U230+U236+U242+U248+U254+U260+U266+U272+U278+U284+U290+U296+U302+U308+U314+U320+U326+U332+U338+U344+U350+U356+U362+U368+U374+U380+U386+U392+U398+U404+U410+U416+U422+U428+U434+U440+U446+U452</f>
        <v>5.7466999999999997</v>
      </c>
      <c r="V458" s="174">
        <f>V152+V146+V140+V134+V128+V122+V116+V110+V104+V92+V98+V80+V86+V74+V68+V62+V56+V50+V44+V38+V32+V26+V20+V14+V8+V158+V164+V170+V176+V182+V188+V194+V200+V206+V212+V218+V224+V230+V236+V242+V248+V254+V260+V266+V272+V278+V284+V290+V296+V302+V308+V314+V320+V326+V332+V338+V344+V350+V356+V362+V368+V374+V380+V386+V392+V398+V404+V410+V416+V422+V428+V434+V440+V446+V452</f>
        <v>1.8185</v>
      </c>
      <c r="W458" s="176">
        <f t="shared" si="7"/>
        <v>0.31644248003201841</v>
      </c>
      <c r="X458" s="300"/>
    </row>
    <row r="459" spans="1:24" ht="15.75" thickBot="1" x14ac:dyDescent="0.3">
      <c r="A459" s="318"/>
      <c r="B459" s="321"/>
      <c r="C459" s="321"/>
      <c r="D459" s="303"/>
      <c r="E459" s="70" t="s">
        <v>47</v>
      </c>
      <c r="F459" s="170">
        <f>F153+F147+F141+F135+F129+F123+F117+F111+F105+F93+F99+F81+F87+F75+F69+F63+F57+F51+F45+F39+F33+F27+F21+F15+F9+F159+F165+F171+F177+F183+F189+F195+F201+F207+F213+F219+F225+F231+F237+F243+F249+F255+F261+F267+F273+F279+F285+F291+F297+F303+F309+F315+F321+F327+F333+F339+F345+F351+F357+F363+F369+F375+F381+F387+F393+F399+F405+F411+F417+F423+F429+F435+F441+F447+F453</f>
        <v>110918</v>
      </c>
      <c r="G459" s="170">
        <f>G153+G147+G141+G135+G129+G123+G117+G111+G105+G93+G99+G81+G87+G75+G69+G63+G57+G51+G45+G39+G33+G27+G21+G15+G9+G159+G165+G171+G177+G183+G189+G195+G201+G207+G213+G219+G225+G231+G237+G243+G249+G255+G261+G267+G273+G279+G285+G291+G297+G303+G309+G315+G321+G327+G333+G339+G345+G351+G357+G363+G369+G375+G381+G387+G393+G399+G405+G411+G417+G423+G429+G435+G441+G447+G453</f>
        <v>307</v>
      </c>
      <c r="H459" s="170">
        <f>H153+H147+H141+H135+H129+H123+H117+H111+H105+H93+H99+H81+H87+H75+H69+H63+H57+H51+H45+H39+H33+H27+H21+H15+H9+H159+H165+H171+H177+H183+H189+H195+H201+H207+H213+H219+H225+H231+H237+H243+H249+H255+H261+H267+H273+H279+H285+H291+H297+H303+H309+H315+H321+H327+H333+H339+H345+H351+H357+H363+H369+H375+H381+H387+H393+H399+H405+H411+H417+H423+H429+H435+H441+H447+H453</f>
        <v>111225</v>
      </c>
      <c r="I459" s="14">
        <f>IFERROR((H459/$H$462),0)</f>
        <v>5.3003735637524502E-2</v>
      </c>
      <c r="J459" s="170">
        <f>J153+J147+J141+J135+J129+J123+J117+J111+J105+J93+J99+J81+J87+J75+J69+J63+J57+J51+J45+J39+J33+J27+J21+J15+J9+J159+J165+J171+J177+J183+J189+J195+J201+J207+J213+J219+J225+J231+J237+J243+J249+J255+J261+J267+J273+J279+J285+J291+J297+J303+J309+J315+J321+J327+J333+J339+J345+J351+J357+J363+J369+J375+J381+J387+J393+J399+J405+J411+J417+J423+J429+J435+J441+J447+J453</f>
        <v>378.80799999999999</v>
      </c>
      <c r="K459" s="170">
        <f>K153+K147+K141+K135+K129+K123+K117+K111+K105+K93+K99+K81+K87+K75+K69+K63+K57+K51+K45+K39+K33+K27+K21+K15+K9+K159+K165+K171+K177+K183+K189+K195+K201+K207+K213+K219+K225+K231+K237+K243+K249+K255+K261+K267+K273+K279+K285+K291+K297+K303+K309+K315+K321+K327+K333+K339+K345+K351+K357+K363+K369+K375+K381+K387+K393+K399+K405+K411+K417+K423+K429+K435+K441+K447+K453</f>
        <v>0.41000000000000009</v>
      </c>
      <c r="L459" s="170">
        <f>L153+L147+L141+L135+L129+L123+L117+L111+L105+L93+L99+L81+L87+L75+L69+L63+L57+L51+L45+L39+L33+L27+L21+L15+L9+L159+L165+L171+L177+L183+L189+L195+L201+L207+L213+L219+L225+L231+L237+L243+L249+L255+L261+L267+L273+L279+L285+L291+L297+L303+L309+L315+L321+L327+L333+L339+L345+L351+L357+L363+L369+L375+L381+L387+L393+L399+L405+L411+L417+L423+L429+L435+L441+L447+L453</f>
        <v>379.21800000000002</v>
      </c>
      <c r="M459" s="14">
        <f>IFERROR((L459/$L$462),0)</f>
        <v>0.11007910398933632</v>
      </c>
      <c r="N459" s="321"/>
      <c r="O459" s="170">
        <f>O153+O147+O141+O135+O129+O123+O117+O111+O105+O93+O99+O81+O87+O75+O69+O63+O57+O51+O45+O39+O33+O27+O21+O15+O9+O159+O165+O171+O177+O183+O189+O195+O201+O207+O213+O219+O225+O231+O237+O243+O249+O255+O261+O267+O273+O279+O285+O291+O297+O303+O309+O315+O321+O327+O333+O339+O345+O351+O357+O363+O369+O375+O381+O387+O393+O399+O405+O411+O417+O423+O429+O435+O441+O447+O453</f>
        <v>110.80800000000001</v>
      </c>
      <c r="P459" s="170">
        <f>P153+P147+P141+P135+P129+P123+P117+P111+P105+P93+P99+P81+P87+P75+P69+P63+P57+P51+P45+P39+P33+P27+P21+P15+P9+P159+P165+P171+P177+P183+P189+P195+P201+P207+P213+P219+P225+P231+P237+P243+P249+P255+P261+P267+P273+P279+P285+P291+P297+P303+P309+P315+P321+P327+P333+P339+P345+P351+P357+P363+P369+P375+P381+P387+P393+P399+P405+P411+P417+P423+P429+P435+P441+P447+P453</f>
        <v>5.3250000000000002</v>
      </c>
      <c r="Q459" s="170">
        <f>Q153+Q147+Q141+Q135+Q129+Q123+Q117+Q111+Q105+Q93+Q99+Q81+Q87+Q75+Q69+Q63+Q57+Q51+Q45+Q39+Q33+Q27+Q21+Q15+Q9+Q159+Q165+Q171+Q177+Q183+Q189+Q195+Q201+Q207+Q213+Q219+Q225+Q231+Q237+Q243+Q249+Q255+Q261+Q267+Q273+Q279+Q285+Q291+Q297+Q303+Q309+Q315+Q321+Q327+Q333+Q339+Q345+Q351+Q357+Q363+Q369+Q375+Q381+Q387+Q393+Q399+Q405+Q411+Q417+Q423+Q429+Q435+Q441+Q447+Q453</f>
        <v>116.13300000000002</v>
      </c>
      <c r="R459" s="14">
        <f>IFERROR((Q459/$Q$462),0)</f>
        <v>8.3985767698171079E-2</v>
      </c>
      <c r="S459" s="321"/>
      <c r="T459" s="308"/>
      <c r="U459" s="170">
        <f>U153+U147+U141+U135+U129+U123+U117+U111+U105+U93+U99+U81+U87+U75+U69+U63+U57+U51+U45+U39+U33+U27+U21+U15+U9+U159+U165+U171+U177+U183+U189+U195+U201+U207+U213+U219+U225+U231+U237+U243+U249+U255+U261+U267+U273+U279+U285+U291+U297+U303+U309+U315+U321+U327+U333+U339+U345+U351+U357+U363+U369+U375+U381+U387+U393+U399+U405+U411+U417+U423+U429+U435+U441+U447+U453</f>
        <v>87.061999999999983</v>
      </c>
      <c r="V459" s="174">
        <f>V153+V147+V141+V135+V129+V123+V117+V111+V105+V93+V99+V81+V87+V75+V69+V63+V57+V51+V45+V39+V33+V27+V21+V15+V9+V159+V165+V171+V177+V183+V189+V195+V201+V207+V213+V219+V225+V231+V237+V243+V249+V255+V261+V267+V273+V279+V285+V291+V297+V303+V309+V315+V321+V327+V333+V339+V345+V351+V357+V363+V369+V375+V381+V387+V393+V399+V405+V411+V417+V423+V429+V435+V441+V447+V453</f>
        <v>85.822900000000004</v>
      </c>
      <c r="W459" s="176">
        <f t="shared" si="7"/>
        <v>0.98576761388435852</v>
      </c>
      <c r="X459" s="300"/>
    </row>
    <row r="460" spans="1:24" ht="15.75" thickBot="1" x14ac:dyDescent="0.3">
      <c r="A460" s="318"/>
      <c r="B460" s="321"/>
      <c r="C460" s="321"/>
      <c r="D460" s="303"/>
      <c r="E460" s="70" t="s">
        <v>48</v>
      </c>
      <c r="F460" s="170">
        <f>F154+F148+F142+F136+F130+F124+F118+F112+F106+F94+F100+F82+F88+F76+F70+F64+F58+F52+F46+F40+F34+F28+F22+F16+F10+F160+F166+F172+F178+F184+F190+F196+F202+F208+F214+F220+F226+F232+F238+F244+F250+F256+F262+F268+F274+F280+F286+F292+F298+F304+F310+F316+F322+F328+F334+F340+F346+F352+F358+F364+F370+F376+F382+F388+F394+F400+F406+F412+F418+F424+F430+F436+F442+F448+F454</f>
        <v>494</v>
      </c>
      <c r="G460" s="170">
        <f>G154+G148+G142+G136+G130+G124+G118+G112+G106+G94+G100+G82+G88+G76+G70+G64+G58+G52+G46+G40+G34+G28+G22+G16+G10+G160+G166+G172+G178+G184+G190+G196+G202+G208+G214+G220+G226+G232+G238+G244+G250+G256+G262+G268+G274+G280+G286+G292+G298+G304+G310+G316+G322+G328+G334+G340+G346+G352+G358+G364+G370+G376+G382+G388+G394+G400+G406+G412+G418+G424+G430+G436+G442+G448+G454</f>
        <v>0</v>
      </c>
      <c r="H460" s="170">
        <f>H154+H148+H142+H136+H130+H124+H118+H112+H106+H94+H100+H82+H88+H76+H70+H64+H58+H52+H46+H40+H34+H28+H22+H16+H10+H160+H166+H172+H178+H184+H190+H196+H202+H208+H214+H220+H226+H232+H238+H244+H250+H256+H262+H268+H274+H280+H286+H292+H298+H304+H310+H316+H322+H328+H334+H340+H346+H352+H358+H364+H370+H376+H382+H388+H394+H400+H406+H412+H418+H424+H430+H436+H442+H448+H454</f>
        <v>494</v>
      </c>
      <c r="I460" s="14">
        <f>IFERROR((H460/$H$462),0)</f>
        <v>2.3541331000168219E-4</v>
      </c>
      <c r="J460" s="170">
        <f>J154+J148+J142+J136+J130+J124+J118+J112+J106+J94+J100+J82+J88+J76+J70+J64+J58+J52+J46+J40+J34+J28+J22+J16+J10+J160+J166+J172+J178+J184+J190+J196+J202+J208+J214+J220+J226+J232+J238+J244+J250+J256+J262+J268+J274+J280+J286+J292+J298+J304+J310+J316+J322+J328+J334+J340+J346+J352+J358+J364+J370+J376+J382+J388+J394+J400+J406+J412+J418+J424+J430+J436+J442+J448+J454</f>
        <v>721.1099999999999</v>
      </c>
      <c r="K460" s="170">
        <f>K154+K148+K142+K136+K130+K124+K118+K112+K106+K94+K100+K82+K88+K76+K70+K64+K58+K52+K46+K40+K34+K28+K22+K16+K10+K160+K166+K172+K178+K184+K190+K196+K202+K208+K214+K220+K226+K232+K238+K244+K250+K256+K262+K268+K274+K280+K286+K292+K298+K304+K310+K316+K322+K328+K334+K340+K346+K352+K358+K364+K370+K376+K382+K388+K394+K400+K406+K412+K418+K424+K430+K436+K442+K448+K454</f>
        <v>0</v>
      </c>
      <c r="L460" s="170">
        <f>L154+L148+L142+L136+L130+L124+L118+L112+L106+L94+L100+L82+L88+L76+L70+L64+L58+L52+L46+L40+L34+L28+L22+L16+L10+L160+L166+L172+L178+L184+L190+L196+L202+L208+L214+L220+L226+L232+L238+L244+L250+L256+L262+L268+L274+L280+L286+L292+L298+L304+L310+L316+L322+L328+L334+L340+L346+L352+L358+L364+L370+L376+L382+L388+L394+L400+L406+L412+L418+L424+L430+L436+L442+L448+L454</f>
        <v>721.1099999999999</v>
      </c>
      <c r="M460" s="14">
        <f>IFERROR((L460/$L$462),0)</f>
        <v>0.20932324593703436</v>
      </c>
      <c r="N460" s="321"/>
      <c r="O460" s="170">
        <f>O154+O148+O142+O136+O130+O124+O118+O112+O106+O94+O100+O82+O88+O76+O70+O64+O58+O52+O46+O40+O34+O28+O22+O16+O10+O160+O166+O172+O178+O184+O190+O196+O202+O208+O214+O220+O226+O232+O238+O244+O250+O256+O262+O268+O274+O280+O286+O292+O298+O304+O310+O316+O322+O328+O334+O340+O346+O352+O358+O364+O370+O376+O382+O388+O394+O400+O406+O412+O418+O424+O430+O436+O442+O448+O454</f>
        <v>614.54899999999998</v>
      </c>
      <c r="P460" s="170">
        <f>P154+P148+P142+P136+P130+P124+P118+P112+P106+P94+P100+P82+P88+P76+P70+P64+P58+P52+P46+P40+P34+P28+P22+P16+P10+P160+P166+P172+P178+P184+P190+P196+P202+P208+P214+P220+P226+P232+P238+P244+P250+P256+P262+P268+P274+P280+P286+P292+P298+P304+P310+P316+P322+P328+P334+P340+P346+P352+P358+P364+P370+P376+P382+P388+P394+P400+P406+P412+P418+P424+P430+P436+P442+P448+P454</f>
        <v>0</v>
      </c>
      <c r="Q460" s="170">
        <f>Q154+Q148+Q142+Q136+Q130+Q124+Q118+Q112+Q106+Q94+Q100+Q82+Q88+Q76+Q70+Q64+Q58+Q52+Q46+Q40+Q34+Q28+Q22+Q16+Q10+Q160+Q166+Q172+Q178+Q184+Q190+Q196+Q202+Q208+Q214+Q220+Q226+Q232+Q238+Q244+Q250+Q256+Q262+Q268+Q274+Q280+Q286+Q292+Q298+Q304+Q310+Q316+Q322+Q328+Q334+Q340+Q346+Q352+Q358+Q364+Q370+Q376+Q382+Q388+Q394+Q400+Q406+Q412+Q418+Q424+Q430+Q436+Q442+Q448+Q454</f>
        <v>614.54899999999998</v>
      </c>
      <c r="R460" s="14">
        <f>IFERROR((Q460/$Q$462),0)</f>
        <v>0.44443327523738579</v>
      </c>
      <c r="S460" s="321"/>
      <c r="T460" s="308"/>
      <c r="U460" s="170">
        <f>U154+U148+U142+U136+U130+U124+U118+U112+U106+U94+U100+U82+U88+U76+U70+U64+U58+U52+U46+U40+U34+U28+U22+U16+U10+U160+U166+U172+U178+U184+U190+U196+U202+U208+U214+U220+U226+U232+U238+U244+U250+U256+U262+U268+U274+U280+U286+U292+U298+U304+U310+U316+U322+U328+U334+U340+U346+U352+U358+U364+U370+U376+U382+U388+U394+U400+U406+U412+U418+U424+U430+U436+U442+U448+U454</f>
        <v>383.66690000000006</v>
      </c>
      <c r="V460" s="174">
        <f>V154+V148+V142+V136+V130+V124+V118+V112+V106+V94+V100+V82+V88+V76+V70+V64+V58+V52+V46+V40+V34+V28+V22+V16+V10+V160+V166+V172+V178+V184+V190+V196+V202+V208+V214+V220+V226+V232+V238+V244+V250+V256+V262+V268+V274+V280+V286+V292+V298+V304+V310+V316+V322+V328+V334+V340+V346+V352+V358+V364+V370+V376+V382+V388+V394+V400+V406+V412+V418+V424+V430+V436+V442+V448+V454</f>
        <v>472.17910000000006</v>
      </c>
      <c r="W460" s="176">
        <f t="shared" si="7"/>
        <v>1.2307006416242841</v>
      </c>
      <c r="X460" s="300"/>
    </row>
    <row r="461" spans="1:24" ht="15.75" thickBot="1" x14ac:dyDescent="0.3">
      <c r="A461" s="318"/>
      <c r="B461" s="321"/>
      <c r="C461" s="321"/>
      <c r="D461" s="304"/>
      <c r="E461" s="70" t="s">
        <v>49</v>
      </c>
      <c r="F461" s="170">
        <f>F155+F149+F143+F137+F131+F125+F119+F113+F107+F95+F101+F83+F89+F77+F71+F65+F59+F53+F47+F41+F35+F29+F23+F17+F11+F161+F167+F173+F179+F185+F191+F197+F203+F209+F215+F221+F227+F233+F239+F245+F251+F257+F263+F269+F275+F281+F287+F293+F299+F305+F311+F317+F323+F329+F335+F341+F347+F353+F359+F365+F371+F377+F383+F389+F395+F401+F407+F413+F419+F425+F431+F437+F443+F449+F455</f>
        <v>23282</v>
      </c>
      <c r="G461" s="170">
        <f>G155+G149+G143+G137+G131+G125+G119+G113+G107+G95+G101+G83+G89+G77+G71+G65+G59+G53+G47+G41+G35+G29+G23+G17+G11+G161+G167+G173+G179+G185+G191+G197+G203+G209+G215+G221+G227+G233+G239+G245+G251+G257+G263+G269+G275+G281+G287+G293+G299+G305+G311+G317+G323+G329+G335+G341+G347+G353+G359+G365+G371+G377+G383+G389+G395+G401+G407+G413+G419+G425+G431+G437+G443+G449+G455</f>
        <v>479</v>
      </c>
      <c r="H461" s="170">
        <f>H155+H149+H143+H137+H131+H125+H119+H113+H107+H95+H101+H83+H89+H77+H71+H65+H59+H53+H47+H41+H35+H29+H23+H17+H11+H161+H167+H173+H179+H185+H191+H197+H203+H209+H215+H221+H227+H233+H239+H245+H251+H257+H263+H269+H275+H281+H287+H293+H299+H305+H311+H317+H323+H329+H335+H341+H347+H353+H359+H365+H371+H377+H383+H389+H395+H401+H407+H413+H419+H425+H431+H437+H443+H449+H455</f>
        <v>23761</v>
      </c>
      <c r="I461" s="14">
        <f>IFERROR((H461/$H$462),0)</f>
        <v>1.1323189593016135E-2</v>
      </c>
      <c r="J461" s="170">
        <f>J155+J149+J143+J137+J131+J125+J119+J113+J107+J95+J101+J83+J89+J77+J71+J65+J59+J53+J47+J41+J35+J29+J23+J17+J11+J161+J167+J173+J179+J185+J191+J197+J203+J209+J215+J221+J227+J233+J239+J245+J251+J257+J263+J269+J275+J281+J287+J293+J299+J305+J311+J317+J323+J329+J335+J341+J347+J353+J359+J365+J371+J377+J383+J389+J395+J401+J407+J413+J419+J425+J431+J437+J443+J449+J455</f>
        <v>289.56800000000004</v>
      </c>
      <c r="K461" s="170">
        <f>K155+K149+K143+K137+K131+K125+K119+K113+K107+K95+K101+K83+K89+K77+K71+K65+K59+K53+K47+K41+K35+K29+K23+K17+K11+K161+K167+K173+K179+K185+K191+K197+K203+K209+K215+K221+K227+K233+K239+K245+K251+K257+K263+K269+K275+K281+K287+K293+K299+K305+K311+K317+K323+K329+K335+K341+K347+K353+K359+K365+K371+K377+K383+K389+K395+K401+K407+K413+K419+K425+K431+K437+K443+K449+K455</f>
        <v>0.39100000000000001</v>
      </c>
      <c r="L461" s="170">
        <f>L155+L149+L143+L137+L131+L125+L119+L113+L107+L95+L101+L83+L89+L77+L71+L65+L59+L53+L47+L41+L35+L29+L23+L17+L11+L161+L167+L173+L179+L185+L191+L197+L203+L209+L215+L221+L227+L233+L239+L245+L251+L257+L263+L269+L275+L281+L287+L293+L299+L305+L311+L317+L323+L329+L335+L341+L347+L353+L359+L365+L371+L377+L383+L389+L395+L401+L407+L413+L419+L425+L431+L437+L443+L449+L455</f>
        <v>289.95899999999995</v>
      </c>
      <c r="M461" s="14">
        <f>IFERROR((L461/$L$462),0)</f>
        <v>8.4169071388077471E-2</v>
      </c>
      <c r="N461" s="321"/>
      <c r="O461" s="170">
        <f>O155+O149+O143+O137+O131+O125+O119+O113+O107+O95+O101+O83+O89+O77+O71+O65+O59+O53+O47+O41+O35+O29+O23+O17+O11+O161+O167+O173+O179+O185+O191+O197+O203+O209+O215+O221+O227+O233+O239+O245+O251+O257+O263+O269+O275+O281+O287+O293+O299+O305+O311+O317+O323+O329+O335+O341+O347+O353+O359+O365+O371+O377+O383+O389+O395+O401+O407+O413+O419+O425+O431+O437+O443+O449+O455</f>
        <v>178.85900000000001</v>
      </c>
      <c r="P461" s="170">
        <f>P155+P149+P143+P137+P131+P125+P119+P113+P107+P95+P101+P83+P89+P77+P71+P65+P59+P53+P47+P41+P35+P29+P23+P17+P11+P161+P167+P173+P179+P185+P191+P197+P203+P209+P215+P221+P227+P233+P239+P245+P251+P257+P263+P269+P275+P281+P287+P293+P299+P305+P311+P317+P323+P329+P335+P341+P347+P353+P359+P365+P371+P377+P383+P389+P395+P401+P407+P413+P419+P425+P431+P437+P443+P449+P455</f>
        <v>6.234</v>
      </c>
      <c r="Q461" s="170">
        <f>Q155+Q149+Q143+Q137+Q131+Q125+Q119+Q113+Q107+Q95+Q101+Q83+Q89+Q77+Q71+Q65+Q59+Q53+Q47+Q41+Q35+Q29+Q23+Q17+Q11+Q161+Q167+Q173+Q179+Q185+Q191+Q197+Q203+Q209+Q215+Q221+Q227+Q233+Q239+Q245+Q251+Q257+Q263+Q269+Q275+Q281+Q287+Q293+Q299+Q305+Q311+Q317+Q323+Q329+Q335+Q341+Q347+Q353+Q359+Q365+Q371+Q377+Q383+Q389+Q395+Q401+Q407+Q413+Q419+Q425+Q431+Q437+Q443+Q449+Q455</f>
        <v>185.09299999999999</v>
      </c>
      <c r="R461" s="14">
        <f>IFERROR((Q461/$Q$462),0)</f>
        <v>0.13385667898493603</v>
      </c>
      <c r="S461" s="321"/>
      <c r="T461" s="308"/>
      <c r="U461" s="170">
        <f>U155+U149+U143+U137+U131+U125+U119+U113+U107+U95+U101+U83+U89+U77+U71+U65+U59+U53+U47+U41+U35+U29+U23+U17+U11+U161+U167+U173+U179+U185+U191+U197+U203+U209+U215+U221+U227+U233+U239+U245+U251+U257+U263+U269+U275+U281+U287+U293+U299+U305+U311+U317+U323+U329+U335+U341+U347+U353+U359+U365+U371+U377+U383+U389+U395+U401+U407+U413+U419+U425+U431+U437+U443+U449+U455</f>
        <v>119.30440000000002</v>
      </c>
      <c r="V461" s="174">
        <f>V155+V149+V143+V137+V131+V125+V119+V113+V107+V95+V101+V83+V89+V77+V71+V65+V59+V53+V47+V41+V35+V29+V23+V17+V11+V161+V167+V173+V179+V185+V191+V197+V203+V209+V215+V221+V227+V233+V239+V245+V251+V257+V263+V269+V275+V281+V287+V293+V299+V305+V311+V317+V323+V329+V335+V341+V347+V353+V359+V365+V371+V377+V383+V389+V395+V401+V407+V413+V419+V425+V431+V437+V443+V449+V455</f>
        <v>119.72680000000001</v>
      </c>
      <c r="W461" s="176">
        <f t="shared" si="7"/>
        <v>1.0035405232330072</v>
      </c>
      <c r="X461" s="301"/>
    </row>
    <row r="462" spans="1:24" ht="15.75" thickBot="1" x14ac:dyDescent="0.3">
      <c r="A462" s="33">
        <v>77</v>
      </c>
      <c r="B462" s="323" t="s">
        <v>58</v>
      </c>
      <c r="C462" s="324"/>
      <c r="D462" s="171"/>
      <c r="E462" s="69"/>
      <c r="F462" s="16">
        <f>SUM(F457:F461)</f>
        <v>2048369</v>
      </c>
      <c r="G462" s="16">
        <f>SUM(G457:G461)</f>
        <v>50068</v>
      </c>
      <c r="H462" s="16">
        <f>SUM(H457:H461)</f>
        <v>2098437</v>
      </c>
      <c r="I462" s="17">
        <v>1</v>
      </c>
      <c r="J462" s="16">
        <f>SUM(J457:J461)</f>
        <v>3405.3760000000002</v>
      </c>
      <c r="K462" s="16">
        <f>SUM(K457:K461)</f>
        <v>39.582999999999998</v>
      </c>
      <c r="L462" s="16">
        <f>SUM(L457:L461)</f>
        <v>3444.9589999999998</v>
      </c>
      <c r="M462" s="17">
        <v>1</v>
      </c>
      <c r="N462" s="15">
        <f>N457</f>
        <v>1677.204</v>
      </c>
      <c r="O462" s="16">
        <f>SUM(O457:O461)</f>
        <v>1305.078</v>
      </c>
      <c r="P462" s="16">
        <f>SUM(P457:P461)</f>
        <v>77.692000000000007</v>
      </c>
      <c r="Q462" s="16">
        <f>SUM(Q457:Q461)</f>
        <v>1382.77</v>
      </c>
      <c r="R462" s="17">
        <v>1</v>
      </c>
      <c r="S462" s="15">
        <f>S457</f>
        <v>294.43399999999997</v>
      </c>
      <c r="T462" s="18">
        <f>T457</f>
        <v>0.17555049952182322</v>
      </c>
      <c r="U462" s="71">
        <f>SUM(U457:U461)</f>
        <v>797.40830000000005</v>
      </c>
      <c r="V462" s="175">
        <f>SUM(V457:V461)</f>
        <v>861.57300000000009</v>
      </c>
      <c r="W462" s="177">
        <f t="shared" si="7"/>
        <v>1.0804665564679976</v>
      </c>
      <c r="X462" s="178">
        <f>IFERROR(((1-(1-T462)*W462)*1),0)</f>
        <v>0.10920988723658354</v>
      </c>
    </row>
    <row r="463" spans="1:24" ht="42.75" customHeight="1" x14ac:dyDescent="0.25">
      <c r="A463" s="337" t="s">
        <v>493</v>
      </c>
      <c r="B463" s="337"/>
      <c r="C463" s="337"/>
      <c r="D463" s="337"/>
      <c r="E463" s="337"/>
      <c r="F463" s="337"/>
      <c r="G463" s="337"/>
      <c r="H463" s="337"/>
      <c r="I463" s="337"/>
      <c r="J463" s="337"/>
      <c r="K463" s="337"/>
      <c r="L463" s="337"/>
      <c r="M463" s="337"/>
      <c r="N463" s="337"/>
      <c r="O463" s="337"/>
      <c r="P463" s="337"/>
      <c r="Q463" s="337"/>
      <c r="R463" s="337"/>
      <c r="S463" s="337"/>
      <c r="T463" s="337"/>
      <c r="U463" s="337"/>
      <c r="V463" s="337"/>
      <c r="W463" s="337"/>
      <c r="X463" s="337"/>
    </row>
    <row r="464" spans="1:24" ht="15.75" thickBot="1" x14ac:dyDescent="0.3"/>
    <row r="465" spans="1:24" ht="60" x14ac:dyDescent="0.25">
      <c r="A465" s="221" t="s">
        <v>233</v>
      </c>
      <c r="B465" s="338" t="s">
        <v>39</v>
      </c>
      <c r="C465" s="339"/>
      <c r="D465" s="339"/>
      <c r="E465" s="340"/>
      <c r="F465" s="34"/>
      <c r="G465" s="34"/>
      <c r="H465" s="34"/>
      <c r="I465" s="34"/>
      <c r="J465" s="34"/>
      <c r="K465" s="34"/>
      <c r="L465" s="34"/>
      <c r="M465" s="34"/>
    </row>
    <row r="466" spans="1:24" x14ac:dyDescent="0.25">
      <c r="A466" s="222"/>
      <c r="B466" s="312" t="s">
        <v>252</v>
      </c>
      <c r="C466" s="313"/>
      <c r="D466" s="313"/>
      <c r="E466" s="314"/>
      <c r="F466" s="34"/>
      <c r="G466" s="34"/>
      <c r="H466" s="34"/>
      <c r="I466" s="34"/>
      <c r="J466" s="34"/>
      <c r="K466" s="34"/>
      <c r="L466" s="34"/>
      <c r="M466" s="34"/>
    </row>
    <row r="467" spans="1:24" x14ac:dyDescent="0.25">
      <c r="A467" s="223"/>
      <c r="B467" s="312" t="s">
        <v>253</v>
      </c>
      <c r="C467" s="313"/>
      <c r="D467" s="313"/>
      <c r="E467" s="314"/>
      <c r="F467" s="34"/>
      <c r="G467" s="34"/>
      <c r="H467" s="34"/>
      <c r="I467" s="34"/>
      <c r="J467" s="34"/>
      <c r="K467" s="34"/>
      <c r="L467" s="34"/>
      <c r="M467" s="34"/>
    </row>
    <row r="468" spans="1:24" x14ac:dyDescent="0.25">
      <c r="A468" s="224">
        <v>0</v>
      </c>
      <c r="B468" s="312" t="s">
        <v>219</v>
      </c>
      <c r="C468" s="313"/>
      <c r="D468" s="313"/>
      <c r="E468" s="314"/>
      <c r="F468" s="34"/>
      <c r="G468" s="34"/>
      <c r="H468" s="34"/>
      <c r="I468" s="34"/>
      <c r="J468" s="34"/>
      <c r="K468" s="34"/>
      <c r="L468" s="34"/>
      <c r="M468" s="34"/>
    </row>
    <row r="469" spans="1:24" ht="15.75" thickBot="1" x14ac:dyDescent="0.3">
      <c r="A469" s="225"/>
      <c r="B469" s="327" t="s">
        <v>86</v>
      </c>
      <c r="C469" s="328"/>
      <c r="D469" s="328"/>
      <c r="E469" s="329"/>
      <c r="F469" s="226"/>
      <c r="G469" s="226"/>
      <c r="H469" s="226"/>
      <c r="I469" s="226"/>
      <c r="J469" s="226"/>
      <c r="K469" s="226"/>
      <c r="L469" s="226"/>
      <c r="M469" s="34"/>
    </row>
    <row r="470" spans="1:24" ht="15" customHeight="1" x14ac:dyDescent="0.25">
      <c r="A470" s="309" t="s">
        <v>294</v>
      </c>
      <c r="B470" s="309"/>
      <c r="C470" s="309"/>
      <c r="D470" s="309"/>
      <c r="E470" s="309"/>
      <c r="F470" s="309"/>
      <c r="G470" s="309"/>
      <c r="H470" s="309"/>
      <c r="I470" s="309"/>
      <c r="J470" s="309"/>
      <c r="K470" s="309"/>
      <c r="L470" s="309"/>
      <c r="M470" s="309"/>
      <c r="N470" s="309"/>
      <c r="O470" s="309"/>
      <c r="P470" s="309"/>
      <c r="Q470" s="309"/>
      <c r="R470" s="309"/>
      <c r="S470" s="309"/>
      <c r="T470" s="309"/>
      <c r="U470" s="309"/>
      <c r="V470" s="309"/>
      <c r="W470" s="309"/>
      <c r="X470" s="309"/>
    </row>
    <row r="471" spans="1:24" x14ac:dyDescent="0.25">
      <c r="A471" s="309"/>
      <c r="B471" s="309"/>
      <c r="C471" s="309"/>
      <c r="D471" s="309"/>
      <c r="E471" s="309"/>
      <c r="F471" s="309"/>
      <c r="G471" s="309"/>
      <c r="H471" s="309"/>
      <c r="I471" s="309"/>
      <c r="J471" s="309"/>
      <c r="K471" s="309"/>
      <c r="L471" s="309"/>
      <c r="M471" s="309"/>
      <c r="N471" s="309"/>
      <c r="O471" s="309"/>
      <c r="P471" s="309"/>
      <c r="Q471" s="309"/>
      <c r="R471" s="309"/>
      <c r="S471" s="309"/>
      <c r="T471" s="309"/>
      <c r="U471" s="309"/>
      <c r="V471" s="309"/>
      <c r="W471" s="309"/>
      <c r="X471" s="309"/>
    </row>
    <row r="472" spans="1:24" x14ac:dyDescent="0.25">
      <c r="A472" s="49" t="s">
        <v>14</v>
      </c>
      <c r="B472" s="51"/>
      <c r="C472" s="51"/>
      <c r="D472" s="51"/>
      <c r="E472" s="310"/>
      <c r="F472" s="310"/>
      <c r="G472" s="310"/>
      <c r="H472" s="310"/>
      <c r="I472" s="310"/>
      <c r="J472" s="310"/>
      <c r="K472" s="310"/>
      <c r="L472" s="310"/>
      <c r="M472" s="310"/>
      <c r="N472" s="310"/>
      <c r="O472" s="310"/>
      <c r="P472" s="310"/>
      <c r="Q472" s="310"/>
      <c r="R472" s="310"/>
      <c r="S472" s="310"/>
      <c r="T472" s="330" t="s">
        <v>15</v>
      </c>
      <c r="U472" s="330"/>
      <c r="V472" s="311"/>
      <c r="W472" s="311"/>
      <c r="X472" s="311"/>
    </row>
    <row r="473" spans="1:24" x14ac:dyDescent="0.25">
      <c r="A473" s="1"/>
      <c r="B473" s="2"/>
      <c r="C473" s="3"/>
      <c r="D473" s="3"/>
      <c r="E473" s="310"/>
      <c r="F473" s="310"/>
      <c r="G473" s="310"/>
      <c r="H473" s="310"/>
      <c r="I473" s="310"/>
      <c r="J473" s="310"/>
      <c r="K473" s="310"/>
      <c r="L473" s="310"/>
      <c r="M473" s="310"/>
      <c r="N473" s="310"/>
      <c r="O473" s="310"/>
      <c r="P473" s="310"/>
      <c r="Q473" s="310"/>
      <c r="R473" s="310"/>
      <c r="S473" s="310"/>
      <c r="T473" s="330" t="s">
        <v>16</v>
      </c>
      <c r="U473" s="330"/>
      <c r="V473" s="330"/>
      <c r="W473" s="311"/>
      <c r="X473" s="311"/>
    </row>
    <row r="474" spans="1:24" x14ac:dyDescent="0.25">
      <c r="A474" s="1"/>
      <c r="B474" s="2"/>
      <c r="C474" s="3"/>
      <c r="D474" s="3"/>
      <c r="E474" s="310"/>
      <c r="F474" s="310"/>
      <c r="G474" s="310"/>
      <c r="H474" s="310"/>
      <c r="I474" s="310"/>
      <c r="J474" s="310"/>
      <c r="K474" s="310"/>
      <c r="L474" s="310"/>
      <c r="M474" s="310"/>
      <c r="N474" s="310"/>
      <c r="O474" s="310"/>
      <c r="P474" s="310"/>
      <c r="Q474" s="310"/>
      <c r="R474" s="310"/>
      <c r="S474" s="310"/>
      <c r="T474" s="330" t="s">
        <v>17</v>
      </c>
      <c r="U474" s="330"/>
      <c r="V474" s="330"/>
      <c r="W474" s="311"/>
      <c r="X474" s="311"/>
    </row>
    <row r="475" spans="1:24" x14ac:dyDescent="0.25">
      <c r="A475" s="334" t="s">
        <v>66</v>
      </c>
      <c r="B475" s="334"/>
      <c r="C475" s="334"/>
      <c r="D475" s="334"/>
      <c r="E475" s="334"/>
      <c r="F475" s="311"/>
      <c r="G475" s="311"/>
      <c r="H475" s="311"/>
      <c r="I475" s="311"/>
      <c r="J475" s="311"/>
      <c r="K475" s="311"/>
      <c r="L475" s="311"/>
      <c r="M475" s="311"/>
      <c r="N475" s="311"/>
      <c r="O475" s="311"/>
      <c r="P475" s="311"/>
      <c r="Q475" s="311"/>
      <c r="R475" s="311"/>
      <c r="S475" s="311"/>
    </row>
    <row r="477" spans="1:24" x14ac:dyDescent="0.25">
      <c r="A477" s="334" t="s">
        <v>287</v>
      </c>
      <c r="B477" s="334"/>
      <c r="C477" s="334"/>
      <c r="D477" s="334"/>
      <c r="E477" s="334"/>
      <c r="F477" s="307"/>
      <c r="G477" s="307"/>
      <c r="H477" s="307"/>
      <c r="I477" s="307"/>
      <c r="J477" s="307"/>
      <c r="K477" s="307"/>
      <c r="L477" s="307"/>
      <c r="M477" s="307"/>
      <c r="N477" s="307"/>
      <c r="O477" s="307"/>
      <c r="P477" s="307"/>
      <c r="Q477" s="307"/>
      <c r="R477" s="307"/>
      <c r="S477" s="307"/>
    </row>
    <row r="478" spans="1:24" x14ac:dyDescent="0.25">
      <c r="A478" s="334" t="s">
        <v>18</v>
      </c>
      <c r="B478" s="334"/>
      <c r="C478" s="334"/>
      <c r="D478" s="333"/>
      <c r="E478" s="333"/>
      <c r="F478" s="333"/>
      <c r="G478" s="333"/>
      <c r="H478" s="333"/>
      <c r="I478" s="333"/>
      <c r="J478" s="333"/>
      <c r="K478" s="333"/>
      <c r="L478" s="333"/>
      <c r="M478" s="333"/>
      <c r="N478" s="333"/>
      <c r="O478" s="333"/>
      <c r="P478" s="333"/>
      <c r="Q478" s="333"/>
      <c r="R478" s="333"/>
      <c r="S478" s="333"/>
    </row>
    <row r="479" spans="1:24" x14ac:dyDescent="0.25">
      <c r="A479" s="334"/>
      <c r="B479" s="334"/>
      <c r="C479" s="334"/>
      <c r="D479" s="333"/>
      <c r="E479" s="333"/>
      <c r="F479" s="333"/>
      <c r="G479" s="333"/>
      <c r="H479" s="333"/>
      <c r="I479" s="333"/>
      <c r="J479" s="333"/>
      <c r="K479" s="333"/>
      <c r="L479" s="333"/>
      <c r="M479" s="333"/>
      <c r="N479" s="333"/>
      <c r="O479" s="333"/>
      <c r="P479" s="333"/>
      <c r="Q479" s="333"/>
      <c r="R479" s="333"/>
      <c r="S479" s="333"/>
    </row>
    <row r="480" spans="1:24" x14ac:dyDescent="0.25">
      <c r="A480" s="50"/>
      <c r="B480" s="4"/>
      <c r="C480" s="4"/>
      <c r="D480" s="333"/>
      <c r="E480" s="333"/>
      <c r="F480" s="333"/>
      <c r="G480" s="333"/>
      <c r="H480" s="333"/>
      <c r="I480" s="333"/>
      <c r="J480" s="333"/>
      <c r="K480" s="333"/>
      <c r="L480" s="333"/>
      <c r="M480" s="333"/>
      <c r="N480" s="333"/>
      <c r="O480" s="333"/>
      <c r="P480" s="333"/>
      <c r="Q480" s="333"/>
      <c r="R480" s="333"/>
      <c r="S480" s="333"/>
    </row>
    <row r="481" spans="1:19" x14ac:dyDescent="0.25">
      <c r="A481" s="49" t="s">
        <v>19</v>
      </c>
      <c r="B481" s="4"/>
      <c r="C481" s="307"/>
      <c r="D481" s="307"/>
      <c r="E481" s="307"/>
      <c r="F481" s="307"/>
      <c r="G481" s="307"/>
      <c r="H481" s="307"/>
      <c r="I481" s="307"/>
      <c r="J481" s="307"/>
      <c r="K481" s="307"/>
      <c r="L481" s="307"/>
      <c r="M481" s="307"/>
      <c r="N481" s="307"/>
      <c r="O481" s="307"/>
      <c r="P481" s="307"/>
      <c r="Q481" s="307"/>
      <c r="R481" s="307"/>
      <c r="S481" s="307"/>
    </row>
  </sheetData>
  <sheetProtection algorithmName="SHA-512" hashValue="fKoQi7RrrsEULE8naLOq3UBp+VEsjWKhd63fiiI4eUiCaqBzoURR4QDo/K98JkS7E4cFubxRfs3CkO13OLOyAQ==" saltValue="PytJbf7bGseUFmD/eIZejA==" spinCount="100000" sheet="1" objects="1" scenarios="1"/>
  <mergeCells count="732">
    <mergeCell ref="D103:D107"/>
    <mergeCell ref="C103:C107"/>
    <mergeCell ref="B103:B107"/>
    <mergeCell ref="A103:A107"/>
    <mergeCell ref="X151:X155"/>
    <mergeCell ref="X145:X149"/>
    <mergeCell ref="X139:X143"/>
    <mergeCell ref="X127:X131"/>
    <mergeCell ref="X121:X125"/>
    <mergeCell ref="X115:X119"/>
    <mergeCell ref="T103:T107"/>
    <mergeCell ref="S103:S107"/>
    <mergeCell ref="N103:N107"/>
    <mergeCell ref="X223:X227"/>
    <mergeCell ref="X217:X221"/>
    <mergeCell ref="X211:X215"/>
    <mergeCell ref="X187:X191"/>
    <mergeCell ref="X181:X185"/>
    <mergeCell ref="X175:X179"/>
    <mergeCell ref="X169:X173"/>
    <mergeCell ref="X163:X167"/>
    <mergeCell ref="X157:X161"/>
    <mergeCell ref="T163:T167"/>
    <mergeCell ref="D151:D155"/>
    <mergeCell ref="X37:X41"/>
    <mergeCell ref="X85:X89"/>
    <mergeCell ref="A463:X463"/>
    <mergeCell ref="B465:E465"/>
    <mergeCell ref="B466:E466"/>
    <mergeCell ref="B467:E467"/>
    <mergeCell ref="N151:N155"/>
    <mergeCell ref="S151:S155"/>
    <mergeCell ref="T151:T155"/>
    <mergeCell ref="N157:N161"/>
    <mergeCell ref="S157:S161"/>
    <mergeCell ref="A162:C162"/>
    <mergeCell ref="A157:A161"/>
    <mergeCell ref="B157:B161"/>
    <mergeCell ref="C157:C161"/>
    <mergeCell ref="A180:C180"/>
    <mergeCell ref="A181:A185"/>
    <mergeCell ref="D163:D167"/>
    <mergeCell ref="A156:C156"/>
    <mergeCell ref="A151:A155"/>
    <mergeCell ref="B151:B155"/>
    <mergeCell ref="C151:C155"/>
    <mergeCell ref="A2:X2"/>
    <mergeCell ref="E3:X3"/>
    <mergeCell ref="U4:W4"/>
    <mergeCell ref="X4:X6"/>
    <mergeCell ref="W5:W6"/>
    <mergeCell ref="X7:X11"/>
    <mergeCell ref="U5:U6"/>
    <mergeCell ref="V5:V6"/>
    <mergeCell ref="C7:C11"/>
    <mergeCell ref="B7:B11"/>
    <mergeCell ref="E4:M4"/>
    <mergeCell ref="N4:R4"/>
    <mergeCell ref="S4:T4"/>
    <mergeCell ref="B3:B6"/>
    <mergeCell ref="A3:A6"/>
    <mergeCell ref="A7:A11"/>
    <mergeCell ref="D3:D6"/>
    <mergeCell ref="D7:D11"/>
    <mergeCell ref="D478:S480"/>
    <mergeCell ref="C481:S481"/>
    <mergeCell ref="V472:X472"/>
    <mergeCell ref="W473:X473"/>
    <mergeCell ref="W474:X474"/>
    <mergeCell ref="T473:V473"/>
    <mergeCell ref="T474:V474"/>
    <mergeCell ref="A478:C479"/>
    <mergeCell ref="A475:E475"/>
    <mergeCell ref="A477:E477"/>
    <mergeCell ref="A163:A167"/>
    <mergeCell ref="B163:B167"/>
    <mergeCell ref="D157:D161"/>
    <mergeCell ref="N175:N179"/>
    <mergeCell ref="S175:S179"/>
    <mergeCell ref="N457:N461"/>
    <mergeCell ref="S457:S461"/>
    <mergeCell ref="T457:T461"/>
    <mergeCell ref="T175:T179"/>
    <mergeCell ref="T181:T185"/>
    <mergeCell ref="T223:T227"/>
    <mergeCell ref="T205:T209"/>
    <mergeCell ref="N223:N227"/>
    <mergeCell ref="B193:B197"/>
    <mergeCell ref="C193:C197"/>
    <mergeCell ref="N193:N197"/>
    <mergeCell ref="A204:C204"/>
    <mergeCell ref="A210:C210"/>
    <mergeCell ref="A211:A215"/>
    <mergeCell ref="N211:N215"/>
    <mergeCell ref="S211:S215"/>
    <mergeCell ref="T211:T215"/>
    <mergeCell ref="B211:B215"/>
    <mergeCell ref="S193:S197"/>
    <mergeCell ref="T193:T197"/>
    <mergeCell ref="A198:C198"/>
    <mergeCell ref="A199:A203"/>
    <mergeCell ref="B199:B203"/>
    <mergeCell ref="C199:C203"/>
    <mergeCell ref="N199:N203"/>
    <mergeCell ref="A192:C192"/>
    <mergeCell ref="A193:A197"/>
    <mergeCell ref="A168:C168"/>
    <mergeCell ref="A169:A173"/>
    <mergeCell ref="B169:B173"/>
    <mergeCell ref="C169:C173"/>
    <mergeCell ref="N169:N173"/>
    <mergeCell ref="S169:S173"/>
    <mergeCell ref="T169:T173"/>
    <mergeCell ref="T187:T191"/>
    <mergeCell ref="S181:S185"/>
    <mergeCell ref="S187:S191"/>
    <mergeCell ref="B181:B185"/>
    <mergeCell ref="A186:C186"/>
    <mergeCell ref="A138:C138"/>
    <mergeCell ref="A139:A143"/>
    <mergeCell ref="B139:B143"/>
    <mergeCell ref="C139:C143"/>
    <mergeCell ref="B469:E469"/>
    <mergeCell ref="T472:U472"/>
    <mergeCell ref="A174:C174"/>
    <mergeCell ref="A175:A179"/>
    <mergeCell ref="B175:B179"/>
    <mergeCell ref="C175:C179"/>
    <mergeCell ref="A144:C144"/>
    <mergeCell ref="A145:A149"/>
    <mergeCell ref="B145:B149"/>
    <mergeCell ref="C145:C149"/>
    <mergeCell ref="C163:C167"/>
    <mergeCell ref="A150:C150"/>
    <mergeCell ref="C181:C185"/>
    <mergeCell ref="N181:N185"/>
    <mergeCell ref="S199:S203"/>
    <mergeCell ref="T199:T203"/>
    <mergeCell ref="A187:A191"/>
    <mergeCell ref="B187:B191"/>
    <mergeCell ref="C187:C191"/>
    <mergeCell ref="N187:N191"/>
    <mergeCell ref="T133:T137"/>
    <mergeCell ref="N139:N143"/>
    <mergeCell ref="S139:S143"/>
    <mergeCell ref="T139:T143"/>
    <mergeCell ref="D139:D143"/>
    <mergeCell ref="T157:T161"/>
    <mergeCell ref="N145:N149"/>
    <mergeCell ref="S145:S149"/>
    <mergeCell ref="D145:D149"/>
    <mergeCell ref="T145:T149"/>
    <mergeCell ref="A133:A137"/>
    <mergeCell ref="B133:B137"/>
    <mergeCell ref="C133:C137"/>
    <mergeCell ref="N133:N137"/>
    <mergeCell ref="S133:S137"/>
    <mergeCell ref="D133:D137"/>
    <mergeCell ref="T109:T113"/>
    <mergeCell ref="A114:C114"/>
    <mergeCell ref="A115:A119"/>
    <mergeCell ref="B115:B119"/>
    <mergeCell ref="C115:C119"/>
    <mergeCell ref="N115:N119"/>
    <mergeCell ref="S115:S119"/>
    <mergeCell ref="T115:T119"/>
    <mergeCell ref="D115:D119"/>
    <mergeCell ref="A120:C120"/>
    <mergeCell ref="A121:A125"/>
    <mergeCell ref="B121:B125"/>
    <mergeCell ref="C121:C125"/>
    <mergeCell ref="N121:N125"/>
    <mergeCell ref="S121:S125"/>
    <mergeCell ref="D121:D125"/>
    <mergeCell ref="T121:T125"/>
    <mergeCell ref="A126:C126"/>
    <mergeCell ref="A132:C132"/>
    <mergeCell ref="A127:A131"/>
    <mergeCell ref="B127:B131"/>
    <mergeCell ref="C127:C131"/>
    <mergeCell ref="N127:N131"/>
    <mergeCell ref="S127:S131"/>
    <mergeCell ref="T127:T131"/>
    <mergeCell ref="D127:D131"/>
    <mergeCell ref="A108:C108"/>
    <mergeCell ref="A109:A113"/>
    <mergeCell ref="B109:B113"/>
    <mergeCell ref="C109:C113"/>
    <mergeCell ref="N109:N113"/>
    <mergeCell ref="S109:S113"/>
    <mergeCell ref="D109:D113"/>
    <mergeCell ref="B91:B95"/>
    <mergeCell ref="C91:C95"/>
    <mergeCell ref="N91:N95"/>
    <mergeCell ref="S91:S95"/>
    <mergeCell ref="T91:T95"/>
    <mergeCell ref="D91:D95"/>
    <mergeCell ref="A102:C102"/>
    <mergeCell ref="A96:C96"/>
    <mergeCell ref="A97:A101"/>
    <mergeCell ref="B97:B101"/>
    <mergeCell ref="C97:C101"/>
    <mergeCell ref="N97:N101"/>
    <mergeCell ref="S97:S101"/>
    <mergeCell ref="D97:D101"/>
    <mergeCell ref="T97:T101"/>
    <mergeCell ref="C73:C77"/>
    <mergeCell ref="N73:N77"/>
    <mergeCell ref="S73:S77"/>
    <mergeCell ref="D73:D77"/>
    <mergeCell ref="T73:T77"/>
    <mergeCell ref="A78:C78"/>
    <mergeCell ref="A79:A83"/>
    <mergeCell ref="B79:B83"/>
    <mergeCell ref="C79:C83"/>
    <mergeCell ref="N79:N83"/>
    <mergeCell ref="S79:S83"/>
    <mergeCell ref="T79:T83"/>
    <mergeCell ref="D79:D83"/>
    <mergeCell ref="T85:T89"/>
    <mergeCell ref="A90:C90"/>
    <mergeCell ref="A91:A95"/>
    <mergeCell ref="N55:N59"/>
    <mergeCell ref="S55:S59"/>
    <mergeCell ref="T55:T59"/>
    <mergeCell ref="D55:D59"/>
    <mergeCell ref="N49:N53"/>
    <mergeCell ref="A84:C84"/>
    <mergeCell ref="A85:A89"/>
    <mergeCell ref="B85:B89"/>
    <mergeCell ref="C85:C89"/>
    <mergeCell ref="N85:N89"/>
    <mergeCell ref="S85:S89"/>
    <mergeCell ref="D85:D89"/>
    <mergeCell ref="T61:T65"/>
    <mergeCell ref="A66:C66"/>
    <mergeCell ref="A67:A71"/>
    <mergeCell ref="B67:B71"/>
    <mergeCell ref="C67:C71"/>
    <mergeCell ref="N67:N71"/>
    <mergeCell ref="S67:S71"/>
    <mergeCell ref="T67:T71"/>
    <mergeCell ref="D67:D71"/>
    <mergeCell ref="A72:C72"/>
    <mergeCell ref="A73:A77"/>
    <mergeCell ref="B73:B77"/>
    <mergeCell ref="T19:T23"/>
    <mergeCell ref="T25:T29"/>
    <mergeCell ref="T37:T41"/>
    <mergeCell ref="S25:S29"/>
    <mergeCell ref="A30:C30"/>
    <mergeCell ref="A60:C60"/>
    <mergeCell ref="A61:A65"/>
    <mergeCell ref="B61:B65"/>
    <mergeCell ref="C61:C65"/>
    <mergeCell ref="N61:N65"/>
    <mergeCell ref="S61:S65"/>
    <mergeCell ref="D61:D65"/>
    <mergeCell ref="D43:D47"/>
    <mergeCell ref="D49:D53"/>
    <mergeCell ref="A48:C48"/>
    <mergeCell ref="A49:A53"/>
    <mergeCell ref="B49:B53"/>
    <mergeCell ref="C49:C53"/>
    <mergeCell ref="S49:S53"/>
    <mergeCell ref="T49:T53"/>
    <mergeCell ref="A54:C54"/>
    <mergeCell ref="A55:A59"/>
    <mergeCell ref="B55:B59"/>
    <mergeCell ref="C55:C59"/>
    <mergeCell ref="A42:C42"/>
    <mergeCell ref="A43:A47"/>
    <mergeCell ref="B43:B47"/>
    <mergeCell ref="C43:C47"/>
    <mergeCell ref="N43:N47"/>
    <mergeCell ref="S43:S47"/>
    <mergeCell ref="T43:T47"/>
    <mergeCell ref="C31:C35"/>
    <mergeCell ref="N31:N35"/>
    <mergeCell ref="S31:S35"/>
    <mergeCell ref="A36:C36"/>
    <mergeCell ref="A31:A35"/>
    <mergeCell ref="B31:B35"/>
    <mergeCell ref="A37:A41"/>
    <mergeCell ref="B37:B41"/>
    <mergeCell ref="C37:C41"/>
    <mergeCell ref="N37:N41"/>
    <mergeCell ref="S37:S41"/>
    <mergeCell ref="D37:D41"/>
    <mergeCell ref="T13:T17"/>
    <mergeCell ref="A18:C18"/>
    <mergeCell ref="A19:A23"/>
    <mergeCell ref="B19:B23"/>
    <mergeCell ref="C19:C23"/>
    <mergeCell ref="N19:N23"/>
    <mergeCell ref="T31:T35"/>
    <mergeCell ref="D31:D35"/>
    <mergeCell ref="J5:J6"/>
    <mergeCell ref="M5:M6"/>
    <mergeCell ref="R5:R6"/>
    <mergeCell ref="S5:S6"/>
    <mergeCell ref="T5:T6"/>
    <mergeCell ref="O5:Q5"/>
    <mergeCell ref="N7:N11"/>
    <mergeCell ref="S7:S11"/>
    <mergeCell ref="T7:T11"/>
    <mergeCell ref="E5:E6"/>
    <mergeCell ref="F5:F6"/>
    <mergeCell ref="K5:K6"/>
    <mergeCell ref="L5:L6"/>
    <mergeCell ref="H5:H6"/>
    <mergeCell ref="I5:I6"/>
    <mergeCell ref="C3:C6"/>
    <mergeCell ref="A12:C12"/>
    <mergeCell ref="A13:A17"/>
    <mergeCell ref="B13:B17"/>
    <mergeCell ref="C13:C17"/>
    <mergeCell ref="N13:N17"/>
    <mergeCell ref="D19:D23"/>
    <mergeCell ref="D25:D29"/>
    <mergeCell ref="A24:C24"/>
    <mergeCell ref="S19:S23"/>
    <mergeCell ref="A25:A29"/>
    <mergeCell ref="B25:B29"/>
    <mergeCell ref="C25:C29"/>
    <mergeCell ref="N25:N29"/>
    <mergeCell ref="S13:S17"/>
    <mergeCell ref="D13:D17"/>
    <mergeCell ref="A234:C234"/>
    <mergeCell ref="A235:A239"/>
    <mergeCell ref="B235:B239"/>
    <mergeCell ref="C235:C239"/>
    <mergeCell ref="N235:N239"/>
    <mergeCell ref="S235:S239"/>
    <mergeCell ref="C211:C215"/>
    <mergeCell ref="C205:C209"/>
    <mergeCell ref="N205:N209"/>
    <mergeCell ref="S205:S209"/>
    <mergeCell ref="D205:D209"/>
    <mergeCell ref="D229:D233"/>
    <mergeCell ref="A216:C216"/>
    <mergeCell ref="A217:A221"/>
    <mergeCell ref="B217:B221"/>
    <mergeCell ref="C217:C221"/>
    <mergeCell ref="N217:N221"/>
    <mergeCell ref="A222:C222"/>
    <mergeCell ref="A223:A227"/>
    <mergeCell ref="B223:B227"/>
    <mergeCell ref="C223:C227"/>
    <mergeCell ref="A205:A209"/>
    <mergeCell ref="B205:B209"/>
    <mergeCell ref="D211:D215"/>
    <mergeCell ref="T217:T221"/>
    <mergeCell ref="A228:C228"/>
    <mergeCell ref="S217:S221"/>
    <mergeCell ref="A229:A233"/>
    <mergeCell ref="B229:B233"/>
    <mergeCell ref="C229:C233"/>
    <mergeCell ref="N229:N233"/>
    <mergeCell ref="S229:S233"/>
    <mergeCell ref="S223:S227"/>
    <mergeCell ref="T229:T233"/>
    <mergeCell ref="D223:D227"/>
    <mergeCell ref="D217:D221"/>
    <mergeCell ref="T253:T257"/>
    <mergeCell ref="D253:D257"/>
    <mergeCell ref="A258:C258"/>
    <mergeCell ref="A259:A263"/>
    <mergeCell ref="B259:B263"/>
    <mergeCell ref="C259:C263"/>
    <mergeCell ref="N259:N263"/>
    <mergeCell ref="S259:S263"/>
    <mergeCell ref="T235:T239"/>
    <mergeCell ref="A240:C240"/>
    <mergeCell ref="A241:A245"/>
    <mergeCell ref="B241:B245"/>
    <mergeCell ref="C241:C245"/>
    <mergeCell ref="N241:N245"/>
    <mergeCell ref="S241:S245"/>
    <mergeCell ref="T247:T251"/>
    <mergeCell ref="A252:C252"/>
    <mergeCell ref="D247:D251"/>
    <mergeCell ref="T241:T245"/>
    <mergeCell ref="D235:D239"/>
    <mergeCell ref="D241:D245"/>
    <mergeCell ref="A246:C246"/>
    <mergeCell ref="A247:A251"/>
    <mergeCell ref="B247:B251"/>
    <mergeCell ref="C247:C251"/>
    <mergeCell ref="N247:N251"/>
    <mergeCell ref="S247:S251"/>
    <mergeCell ref="A253:A257"/>
    <mergeCell ref="B253:B257"/>
    <mergeCell ref="C253:C257"/>
    <mergeCell ref="N253:N257"/>
    <mergeCell ref="S253:S257"/>
    <mergeCell ref="A276:C276"/>
    <mergeCell ref="A277:A281"/>
    <mergeCell ref="B277:B281"/>
    <mergeCell ref="C277:C281"/>
    <mergeCell ref="N277:N281"/>
    <mergeCell ref="S277:S281"/>
    <mergeCell ref="T277:T281"/>
    <mergeCell ref="D271:D275"/>
    <mergeCell ref="D277:D281"/>
    <mergeCell ref="A270:C270"/>
    <mergeCell ref="A271:A275"/>
    <mergeCell ref="B271:B275"/>
    <mergeCell ref="C271:C275"/>
    <mergeCell ref="N271:N275"/>
    <mergeCell ref="S271:S275"/>
    <mergeCell ref="T259:T263"/>
    <mergeCell ref="A264:C264"/>
    <mergeCell ref="A265:A269"/>
    <mergeCell ref="B265:B269"/>
    <mergeCell ref="C265:C269"/>
    <mergeCell ref="T271:T275"/>
    <mergeCell ref="N265:N269"/>
    <mergeCell ref="S265:S269"/>
    <mergeCell ref="T265:T269"/>
    <mergeCell ref="D259:D263"/>
    <mergeCell ref="D265:D269"/>
    <mergeCell ref="A294:C294"/>
    <mergeCell ref="A295:A299"/>
    <mergeCell ref="B295:B299"/>
    <mergeCell ref="C295:C299"/>
    <mergeCell ref="N295:N299"/>
    <mergeCell ref="S295:S299"/>
    <mergeCell ref="T283:T287"/>
    <mergeCell ref="A288:C288"/>
    <mergeCell ref="A289:A293"/>
    <mergeCell ref="B289:B293"/>
    <mergeCell ref="C289:C293"/>
    <mergeCell ref="N289:N293"/>
    <mergeCell ref="S289:S293"/>
    <mergeCell ref="T289:T293"/>
    <mergeCell ref="D283:D287"/>
    <mergeCell ref="D289:D293"/>
    <mergeCell ref="A313:A317"/>
    <mergeCell ref="B313:B317"/>
    <mergeCell ref="C313:C317"/>
    <mergeCell ref="N313:N317"/>
    <mergeCell ref="S313:S317"/>
    <mergeCell ref="T313:T317"/>
    <mergeCell ref="D307:D311"/>
    <mergeCell ref="D313:D317"/>
    <mergeCell ref="A282:C282"/>
    <mergeCell ref="A283:A287"/>
    <mergeCell ref="B283:B287"/>
    <mergeCell ref="C283:C287"/>
    <mergeCell ref="N283:N287"/>
    <mergeCell ref="S283:S287"/>
    <mergeCell ref="T295:T299"/>
    <mergeCell ref="A300:C300"/>
    <mergeCell ref="A301:A305"/>
    <mergeCell ref="B301:B305"/>
    <mergeCell ref="C301:C305"/>
    <mergeCell ref="N301:N305"/>
    <mergeCell ref="S301:S305"/>
    <mergeCell ref="T301:T305"/>
    <mergeCell ref="D295:D299"/>
    <mergeCell ref="D301:D305"/>
    <mergeCell ref="A306:C306"/>
    <mergeCell ref="A307:A311"/>
    <mergeCell ref="B307:B311"/>
    <mergeCell ref="C307:C311"/>
    <mergeCell ref="N307:N311"/>
    <mergeCell ref="S307:S311"/>
    <mergeCell ref="T319:T323"/>
    <mergeCell ref="A324:C324"/>
    <mergeCell ref="A325:A329"/>
    <mergeCell ref="B325:B329"/>
    <mergeCell ref="C325:C329"/>
    <mergeCell ref="N325:N329"/>
    <mergeCell ref="S325:S329"/>
    <mergeCell ref="T325:T329"/>
    <mergeCell ref="D319:D323"/>
    <mergeCell ref="D325:D329"/>
    <mergeCell ref="A318:C318"/>
    <mergeCell ref="A319:A323"/>
    <mergeCell ref="B319:B323"/>
    <mergeCell ref="C319:C323"/>
    <mergeCell ref="N319:N323"/>
    <mergeCell ref="S319:S323"/>
    <mergeCell ref="T307:T311"/>
    <mergeCell ref="A312:C312"/>
    <mergeCell ref="A342:C342"/>
    <mergeCell ref="A343:A347"/>
    <mergeCell ref="B343:B347"/>
    <mergeCell ref="C343:C347"/>
    <mergeCell ref="N343:N347"/>
    <mergeCell ref="S343:S347"/>
    <mergeCell ref="T331:T335"/>
    <mergeCell ref="A336:C336"/>
    <mergeCell ref="A337:A341"/>
    <mergeCell ref="B337:B341"/>
    <mergeCell ref="C337:C341"/>
    <mergeCell ref="N337:N341"/>
    <mergeCell ref="S337:S341"/>
    <mergeCell ref="T337:T341"/>
    <mergeCell ref="D331:D335"/>
    <mergeCell ref="D337:D341"/>
    <mergeCell ref="A361:A365"/>
    <mergeCell ref="B361:B365"/>
    <mergeCell ref="C361:C365"/>
    <mergeCell ref="N361:N365"/>
    <mergeCell ref="S361:S365"/>
    <mergeCell ref="T361:T365"/>
    <mergeCell ref="D355:D359"/>
    <mergeCell ref="D361:D365"/>
    <mergeCell ref="A330:C330"/>
    <mergeCell ref="A331:A335"/>
    <mergeCell ref="B331:B335"/>
    <mergeCell ref="C331:C335"/>
    <mergeCell ref="N331:N335"/>
    <mergeCell ref="S331:S335"/>
    <mergeCell ref="T343:T347"/>
    <mergeCell ref="A348:C348"/>
    <mergeCell ref="A349:A353"/>
    <mergeCell ref="B349:B353"/>
    <mergeCell ref="C349:C353"/>
    <mergeCell ref="N349:N353"/>
    <mergeCell ref="S349:S353"/>
    <mergeCell ref="T349:T353"/>
    <mergeCell ref="D343:D347"/>
    <mergeCell ref="D349:D353"/>
    <mergeCell ref="A354:C354"/>
    <mergeCell ref="A355:A359"/>
    <mergeCell ref="B355:B359"/>
    <mergeCell ref="C355:C359"/>
    <mergeCell ref="N355:N359"/>
    <mergeCell ref="S355:S359"/>
    <mergeCell ref="T367:T371"/>
    <mergeCell ref="A372:C372"/>
    <mergeCell ref="A373:A377"/>
    <mergeCell ref="B373:B377"/>
    <mergeCell ref="C373:C377"/>
    <mergeCell ref="N373:N377"/>
    <mergeCell ref="S373:S377"/>
    <mergeCell ref="T373:T377"/>
    <mergeCell ref="D367:D371"/>
    <mergeCell ref="D373:D377"/>
    <mergeCell ref="A366:C366"/>
    <mergeCell ref="A367:A371"/>
    <mergeCell ref="B367:B371"/>
    <mergeCell ref="C367:C371"/>
    <mergeCell ref="N367:N371"/>
    <mergeCell ref="S367:S371"/>
    <mergeCell ref="T355:T359"/>
    <mergeCell ref="A360:C360"/>
    <mergeCell ref="A384:C384"/>
    <mergeCell ref="A385:A389"/>
    <mergeCell ref="B385:B389"/>
    <mergeCell ref="C385:C389"/>
    <mergeCell ref="N385:N389"/>
    <mergeCell ref="S385:S389"/>
    <mergeCell ref="T385:T389"/>
    <mergeCell ref="D379:D383"/>
    <mergeCell ref="D385:D389"/>
    <mergeCell ref="N427:N431"/>
    <mergeCell ref="A378:C378"/>
    <mergeCell ref="A379:A383"/>
    <mergeCell ref="B379:B383"/>
    <mergeCell ref="C379:C383"/>
    <mergeCell ref="N379:N383"/>
    <mergeCell ref="S379:S383"/>
    <mergeCell ref="T391:T395"/>
    <mergeCell ref="A396:C396"/>
    <mergeCell ref="A397:A401"/>
    <mergeCell ref="B397:B401"/>
    <mergeCell ref="C397:C401"/>
    <mergeCell ref="N397:N401"/>
    <mergeCell ref="S397:S401"/>
    <mergeCell ref="T397:T401"/>
    <mergeCell ref="D391:D395"/>
    <mergeCell ref="D397:D401"/>
    <mergeCell ref="A390:C390"/>
    <mergeCell ref="A391:A395"/>
    <mergeCell ref="B391:B395"/>
    <mergeCell ref="C391:C395"/>
    <mergeCell ref="N391:N395"/>
    <mergeCell ref="S391:S395"/>
    <mergeCell ref="T379:T383"/>
    <mergeCell ref="C409:C413"/>
    <mergeCell ref="N409:N413"/>
    <mergeCell ref="S409:S413"/>
    <mergeCell ref="D403:D407"/>
    <mergeCell ref="D409:D413"/>
    <mergeCell ref="N415:N419"/>
    <mergeCell ref="S415:S419"/>
    <mergeCell ref="B415:B419"/>
    <mergeCell ref="C415:C419"/>
    <mergeCell ref="A444:C444"/>
    <mergeCell ref="A426:C426"/>
    <mergeCell ref="A427:A431"/>
    <mergeCell ref="B427:B431"/>
    <mergeCell ref="C427:C431"/>
    <mergeCell ref="D427:D431"/>
    <mergeCell ref="D433:D437"/>
    <mergeCell ref="A433:A437"/>
    <mergeCell ref="B433:B437"/>
    <mergeCell ref="C433:C437"/>
    <mergeCell ref="A432:C432"/>
    <mergeCell ref="N433:N437"/>
    <mergeCell ref="A415:A419"/>
    <mergeCell ref="X367:X371"/>
    <mergeCell ref="T433:T437"/>
    <mergeCell ref="X439:X443"/>
    <mergeCell ref="S427:S431"/>
    <mergeCell ref="T427:T431"/>
    <mergeCell ref="T439:T443"/>
    <mergeCell ref="S433:S437"/>
    <mergeCell ref="A402:C402"/>
    <mergeCell ref="A403:A407"/>
    <mergeCell ref="B403:B407"/>
    <mergeCell ref="C403:C407"/>
    <mergeCell ref="N403:N407"/>
    <mergeCell ref="S403:S407"/>
    <mergeCell ref="A420:C420"/>
    <mergeCell ref="A421:A425"/>
    <mergeCell ref="B421:B425"/>
    <mergeCell ref="C421:C425"/>
    <mergeCell ref="N421:N425"/>
    <mergeCell ref="S421:S425"/>
    <mergeCell ref="A408:C408"/>
    <mergeCell ref="A409:A413"/>
    <mergeCell ref="B409:B413"/>
    <mergeCell ref="B457:C461"/>
    <mergeCell ref="B462:C462"/>
    <mergeCell ref="A456:C456"/>
    <mergeCell ref="G5:G6"/>
    <mergeCell ref="D181:D185"/>
    <mergeCell ref="D187:D191"/>
    <mergeCell ref="D193:D197"/>
    <mergeCell ref="D199:D203"/>
    <mergeCell ref="A438:C438"/>
    <mergeCell ref="D439:D443"/>
    <mergeCell ref="D445:D449"/>
    <mergeCell ref="A445:A449"/>
    <mergeCell ref="B445:B449"/>
    <mergeCell ref="C445:C449"/>
    <mergeCell ref="A450:C450"/>
    <mergeCell ref="A451:A455"/>
    <mergeCell ref="B451:B455"/>
    <mergeCell ref="C451:C455"/>
    <mergeCell ref="D169:D173"/>
    <mergeCell ref="D175:D179"/>
    <mergeCell ref="D415:D419"/>
    <mergeCell ref="D421:D425"/>
    <mergeCell ref="B439:B443"/>
    <mergeCell ref="C439:C443"/>
    <mergeCell ref="X325:X329"/>
    <mergeCell ref="N445:N449"/>
    <mergeCell ref="S445:S449"/>
    <mergeCell ref="T445:T449"/>
    <mergeCell ref="A439:A443"/>
    <mergeCell ref="N439:N443"/>
    <mergeCell ref="S439:S443"/>
    <mergeCell ref="X97:X101"/>
    <mergeCell ref="X103:X107"/>
    <mergeCell ref="X109:X113"/>
    <mergeCell ref="X349:X353"/>
    <mergeCell ref="X355:X359"/>
    <mergeCell ref="X283:X287"/>
    <mergeCell ref="X289:X293"/>
    <mergeCell ref="X259:X263"/>
    <mergeCell ref="X265:X269"/>
    <mergeCell ref="X271:X275"/>
    <mergeCell ref="X295:X299"/>
    <mergeCell ref="X277:X281"/>
    <mergeCell ref="X301:X305"/>
    <mergeCell ref="X307:X311"/>
    <mergeCell ref="X385:X389"/>
    <mergeCell ref="X391:X395"/>
    <mergeCell ref="X397:X401"/>
    <mergeCell ref="X193:X197"/>
    <mergeCell ref="X67:X71"/>
    <mergeCell ref="X73:X77"/>
    <mergeCell ref="X79:X83"/>
    <mergeCell ref="X91:X95"/>
    <mergeCell ref="X133:X137"/>
    <mergeCell ref="N451:N455"/>
    <mergeCell ref="S451:S455"/>
    <mergeCell ref="T451:T455"/>
    <mergeCell ref="N163:N167"/>
    <mergeCell ref="S163:S167"/>
    <mergeCell ref="X199:X203"/>
    <mergeCell ref="X241:X245"/>
    <mergeCell ref="X247:X251"/>
    <mergeCell ref="X229:X233"/>
    <mergeCell ref="X235:X239"/>
    <mergeCell ref="X205:X209"/>
    <mergeCell ref="X253:X257"/>
    <mergeCell ref="X361:X365"/>
    <mergeCell ref="X331:X335"/>
    <mergeCell ref="X337:X341"/>
    <mergeCell ref="X343:X347"/>
    <mergeCell ref="X313:X317"/>
    <mergeCell ref="X319:X323"/>
    <mergeCell ref="A1:X1"/>
    <mergeCell ref="X55:X59"/>
    <mergeCell ref="X61:X65"/>
    <mergeCell ref="X13:X17"/>
    <mergeCell ref="X19:X23"/>
    <mergeCell ref="X25:X29"/>
    <mergeCell ref="X31:X35"/>
    <mergeCell ref="X43:X47"/>
    <mergeCell ref="X49:X53"/>
    <mergeCell ref="X445:X449"/>
    <mergeCell ref="X451:X455"/>
    <mergeCell ref="D457:D461"/>
    <mergeCell ref="X457:X461"/>
    <mergeCell ref="D451:D455"/>
    <mergeCell ref="F477:S477"/>
    <mergeCell ref="X373:X377"/>
    <mergeCell ref="X379:X383"/>
    <mergeCell ref="X421:X425"/>
    <mergeCell ref="X427:X431"/>
    <mergeCell ref="X433:X437"/>
    <mergeCell ref="X403:X407"/>
    <mergeCell ref="X409:X413"/>
    <mergeCell ref="X415:X419"/>
    <mergeCell ref="T415:T419"/>
    <mergeCell ref="T421:T425"/>
    <mergeCell ref="T403:T407"/>
    <mergeCell ref="T409:T413"/>
    <mergeCell ref="A470:X471"/>
    <mergeCell ref="E472:S474"/>
    <mergeCell ref="F475:S475"/>
    <mergeCell ref="B468:E468"/>
    <mergeCell ref="A414:C414"/>
    <mergeCell ref="A457:A461"/>
  </mergeCells>
  <pageMargins left="0" right="0" top="0.32" bottom="0.46" header="0" footer="0"/>
  <pageSetup paperSize="9" scale="50" orientation="landscape" r:id="rId1"/>
  <rowBreaks count="2" manualBreakCount="2">
    <brk id="102" max="23" man="1"/>
    <brk id="405"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69"/>
  <sheetViews>
    <sheetView view="pageBreakPreview" topLeftCell="A127" zoomScale="85" zoomScaleNormal="80" zoomScaleSheetLayoutView="85" workbookViewId="0">
      <selection sqref="A1:V161"/>
    </sheetView>
  </sheetViews>
  <sheetFormatPr defaultColWidth="0" defaultRowHeight="15" zeroHeight="1" x14ac:dyDescent="0.25"/>
  <cols>
    <col min="1" max="1" width="7.5703125" style="139" customWidth="1"/>
    <col min="2" max="2" width="15.28515625" style="139" customWidth="1"/>
    <col min="3" max="3" width="16.5703125" style="139" customWidth="1"/>
    <col min="4" max="5" width="16.140625" style="139" customWidth="1"/>
    <col min="6" max="6" width="19.42578125" style="139" customWidth="1"/>
    <col min="7" max="15" width="19.7109375" style="139" customWidth="1"/>
    <col min="16" max="16" width="17.140625" style="139" customWidth="1"/>
    <col min="17" max="17" width="15.28515625" style="139" customWidth="1"/>
    <col min="18" max="18" width="17.140625" style="139" customWidth="1"/>
    <col min="19" max="20" width="10.5703125" style="139" customWidth="1"/>
    <col min="21" max="21" width="12.5703125" style="139" customWidth="1"/>
    <col min="22" max="22" width="9.7109375" style="139" customWidth="1"/>
    <col min="23" max="24" width="0" style="99" hidden="1" customWidth="1"/>
    <col min="25" max="16384" width="9.140625" style="99" hidden="1"/>
  </cols>
  <sheetData>
    <row r="1" spans="1:22" ht="19.5" thickBot="1" x14ac:dyDescent="0.35">
      <c r="A1" s="381" t="s">
        <v>262</v>
      </c>
      <c r="B1" s="382"/>
      <c r="C1" s="382"/>
      <c r="D1" s="383"/>
      <c r="E1" s="383"/>
      <c r="F1" s="383"/>
      <c r="G1" s="383"/>
      <c r="H1" s="383"/>
      <c r="I1" s="383"/>
      <c r="J1" s="383"/>
      <c r="K1" s="383"/>
      <c r="L1" s="383"/>
      <c r="M1" s="383"/>
      <c r="N1" s="383"/>
      <c r="O1" s="383"/>
      <c r="P1" s="383"/>
      <c r="Q1" s="383"/>
      <c r="R1" s="383"/>
      <c r="S1" s="383"/>
      <c r="T1" s="383"/>
      <c r="U1" s="383"/>
      <c r="V1" s="383"/>
    </row>
    <row r="2" spans="1:22" x14ac:dyDescent="0.25">
      <c r="A2" s="384" t="s">
        <v>250</v>
      </c>
      <c r="B2" s="385"/>
      <c r="C2" s="385"/>
      <c r="D2" s="344"/>
      <c r="E2" s="344"/>
      <c r="F2" s="344"/>
      <c r="G2" s="344"/>
      <c r="H2" s="344"/>
      <c r="I2" s="344"/>
      <c r="J2" s="344"/>
      <c r="K2" s="344"/>
      <c r="L2" s="344"/>
      <c r="M2" s="344"/>
      <c r="N2" s="344"/>
      <c r="O2" s="344"/>
      <c r="P2" s="344"/>
      <c r="Q2" s="344"/>
      <c r="R2" s="344"/>
      <c r="S2" s="344"/>
      <c r="T2" s="344"/>
      <c r="U2" s="344"/>
      <c r="V2" s="344"/>
    </row>
    <row r="3" spans="1:22" ht="30" x14ac:dyDescent="0.25">
      <c r="A3" s="100" t="s">
        <v>0</v>
      </c>
      <c r="B3" s="386" t="s">
        <v>40</v>
      </c>
      <c r="C3" s="387"/>
      <c r="D3" s="387"/>
      <c r="E3" s="387"/>
      <c r="F3" s="387"/>
      <c r="G3" s="387"/>
      <c r="H3" s="387"/>
      <c r="I3" s="387"/>
      <c r="J3" s="387"/>
      <c r="K3" s="387"/>
      <c r="L3" s="387"/>
      <c r="M3" s="387"/>
      <c r="N3" s="387"/>
      <c r="O3" s="387"/>
      <c r="P3" s="387"/>
      <c r="Q3" s="388"/>
      <c r="R3" s="101" t="s">
        <v>913</v>
      </c>
      <c r="S3" s="389" t="s">
        <v>234</v>
      </c>
      <c r="T3" s="389"/>
      <c r="U3" s="389"/>
      <c r="V3" s="389"/>
    </row>
    <row r="4" spans="1:22" x14ac:dyDescent="0.25">
      <c r="A4" s="102" t="s">
        <v>81</v>
      </c>
      <c r="B4" s="371" t="s">
        <v>257</v>
      </c>
      <c r="C4" s="372"/>
      <c r="D4" s="372"/>
      <c r="E4" s="372"/>
      <c r="F4" s="372"/>
      <c r="G4" s="372"/>
      <c r="H4" s="372"/>
      <c r="I4" s="372"/>
      <c r="J4" s="372"/>
      <c r="K4" s="372"/>
      <c r="L4" s="372"/>
      <c r="M4" s="372"/>
      <c r="N4" s="372"/>
      <c r="O4" s="372"/>
      <c r="P4" s="372"/>
      <c r="Q4" s="373"/>
      <c r="R4" s="235">
        <v>1929.85</v>
      </c>
      <c r="S4" s="366" t="s">
        <v>746</v>
      </c>
      <c r="T4" s="366"/>
      <c r="U4" s="366"/>
      <c r="V4" s="366"/>
    </row>
    <row r="5" spans="1:22" x14ac:dyDescent="0.25">
      <c r="A5" s="102" t="s">
        <v>82</v>
      </c>
      <c r="B5" s="371" t="s">
        <v>80</v>
      </c>
      <c r="C5" s="372"/>
      <c r="D5" s="372"/>
      <c r="E5" s="372"/>
      <c r="F5" s="372"/>
      <c r="G5" s="372"/>
      <c r="H5" s="372"/>
      <c r="I5" s="372"/>
      <c r="J5" s="372"/>
      <c r="K5" s="372"/>
      <c r="L5" s="372"/>
      <c r="M5" s="372"/>
      <c r="N5" s="372"/>
      <c r="O5" s="372"/>
      <c r="P5" s="372"/>
      <c r="Q5" s="373"/>
      <c r="R5" s="103">
        <v>0</v>
      </c>
      <c r="S5" s="366"/>
      <c r="T5" s="366"/>
      <c r="U5" s="366"/>
      <c r="V5" s="366"/>
    </row>
    <row r="6" spans="1:22" x14ac:dyDescent="0.25">
      <c r="A6" s="182" t="s">
        <v>83</v>
      </c>
      <c r="B6" s="390" t="s">
        <v>41</v>
      </c>
      <c r="C6" s="391"/>
      <c r="D6" s="391"/>
      <c r="E6" s="391"/>
      <c r="F6" s="391"/>
      <c r="G6" s="391"/>
      <c r="H6" s="391"/>
      <c r="I6" s="391"/>
      <c r="J6" s="391"/>
      <c r="K6" s="391"/>
      <c r="L6" s="391"/>
      <c r="M6" s="391"/>
      <c r="N6" s="391"/>
      <c r="O6" s="391"/>
      <c r="P6" s="391"/>
      <c r="Q6" s="392"/>
      <c r="R6" s="104">
        <f>R5*R4</f>
        <v>0</v>
      </c>
      <c r="S6" s="366"/>
      <c r="T6" s="366"/>
      <c r="U6" s="366"/>
      <c r="V6" s="366"/>
    </row>
    <row r="7" spans="1:22" x14ac:dyDescent="0.25">
      <c r="A7" s="182" t="s">
        <v>84</v>
      </c>
      <c r="B7" s="363" t="s">
        <v>64</v>
      </c>
      <c r="C7" s="364"/>
      <c r="D7" s="364"/>
      <c r="E7" s="364"/>
      <c r="F7" s="364"/>
      <c r="G7" s="364"/>
      <c r="H7" s="364"/>
      <c r="I7" s="364"/>
      <c r="J7" s="364"/>
      <c r="K7" s="364"/>
      <c r="L7" s="364"/>
      <c r="M7" s="364"/>
      <c r="N7" s="364"/>
      <c r="O7" s="364"/>
      <c r="P7" s="364"/>
      <c r="Q7" s="365"/>
      <c r="R7" s="180">
        <v>0</v>
      </c>
      <c r="S7" s="366"/>
      <c r="T7" s="366"/>
      <c r="U7" s="366"/>
      <c r="V7" s="366"/>
    </row>
    <row r="8" spans="1:22" x14ac:dyDescent="0.25">
      <c r="A8" s="182" t="s">
        <v>85</v>
      </c>
      <c r="B8" s="363" t="s">
        <v>260</v>
      </c>
      <c r="C8" s="364"/>
      <c r="D8" s="364"/>
      <c r="E8" s="364"/>
      <c r="F8" s="364"/>
      <c r="G8" s="364"/>
      <c r="H8" s="364"/>
      <c r="I8" s="364"/>
      <c r="J8" s="364"/>
      <c r="K8" s="364"/>
      <c r="L8" s="364"/>
      <c r="M8" s="364"/>
      <c r="N8" s="364"/>
      <c r="O8" s="364"/>
      <c r="P8" s="364"/>
      <c r="Q8" s="365"/>
      <c r="R8" s="245">
        <v>0</v>
      </c>
      <c r="S8" s="366"/>
      <c r="T8" s="366"/>
      <c r="U8" s="366"/>
      <c r="V8" s="366"/>
    </row>
    <row r="9" spans="1:22" x14ac:dyDescent="0.25">
      <c r="A9" s="182" t="s">
        <v>227</v>
      </c>
      <c r="B9" s="363" t="s">
        <v>261</v>
      </c>
      <c r="C9" s="364"/>
      <c r="D9" s="364"/>
      <c r="E9" s="364"/>
      <c r="F9" s="364"/>
      <c r="G9" s="364"/>
      <c r="H9" s="364"/>
      <c r="I9" s="364"/>
      <c r="J9" s="364"/>
      <c r="K9" s="364"/>
      <c r="L9" s="364"/>
      <c r="M9" s="364"/>
      <c r="N9" s="364"/>
      <c r="O9" s="364"/>
      <c r="P9" s="364"/>
      <c r="Q9" s="365"/>
      <c r="R9" s="180">
        <v>0</v>
      </c>
      <c r="S9" s="366"/>
      <c r="T9" s="366"/>
      <c r="U9" s="366"/>
      <c r="V9" s="366"/>
    </row>
    <row r="10" spans="1:22" x14ac:dyDescent="0.25">
      <c r="A10" s="182" t="s">
        <v>228</v>
      </c>
      <c r="B10" s="390" t="s">
        <v>293</v>
      </c>
      <c r="C10" s="391"/>
      <c r="D10" s="391"/>
      <c r="E10" s="391"/>
      <c r="F10" s="391"/>
      <c r="G10" s="391"/>
      <c r="H10" s="391"/>
      <c r="I10" s="391"/>
      <c r="J10" s="391"/>
      <c r="K10" s="391"/>
      <c r="L10" s="391"/>
      <c r="M10" s="391"/>
      <c r="N10" s="391"/>
      <c r="O10" s="391"/>
      <c r="P10" s="391"/>
      <c r="Q10" s="392"/>
      <c r="R10" s="105">
        <f>R161</f>
        <v>1677.1848480000008</v>
      </c>
      <c r="S10" s="366" t="s">
        <v>746</v>
      </c>
      <c r="T10" s="366"/>
      <c r="U10" s="366"/>
      <c r="V10" s="366"/>
    </row>
    <row r="11" spans="1:22" x14ac:dyDescent="0.25">
      <c r="A11" s="182" t="s">
        <v>229</v>
      </c>
      <c r="B11" s="363" t="s">
        <v>224</v>
      </c>
      <c r="C11" s="364"/>
      <c r="D11" s="364"/>
      <c r="E11" s="364"/>
      <c r="F11" s="364"/>
      <c r="G11" s="364"/>
      <c r="H11" s="364"/>
      <c r="I11" s="364"/>
      <c r="J11" s="364"/>
      <c r="K11" s="364"/>
      <c r="L11" s="364"/>
      <c r="M11" s="364"/>
      <c r="N11" s="364"/>
      <c r="O11" s="364"/>
      <c r="P11" s="364"/>
      <c r="Q11" s="365"/>
      <c r="R11" s="106" t="s">
        <v>536</v>
      </c>
      <c r="S11" s="366"/>
      <c r="T11" s="366"/>
      <c r="U11" s="366"/>
      <c r="V11" s="366"/>
    </row>
    <row r="12" spans="1:22" x14ac:dyDescent="0.25">
      <c r="A12" s="182" t="s">
        <v>230</v>
      </c>
      <c r="B12" s="363" t="s">
        <v>225</v>
      </c>
      <c r="C12" s="364"/>
      <c r="D12" s="364"/>
      <c r="E12" s="364"/>
      <c r="F12" s="364"/>
      <c r="G12" s="364"/>
      <c r="H12" s="364"/>
      <c r="I12" s="364"/>
      <c r="J12" s="364"/>
      <c r="K12" s="364"/>
      <c r="L12" s="364"/>
      <c r="M12" s="364"/>
      <c r="N12" s="364"/>
      <c r="O12" s="364"/>
      <c r="P12" s="364"/>
      <c r="Q12" s="365"/>
      <c r="R12" s="106" t="s">
        <v>495</v>
      </c>
      <c r="S12" s="366"/>
      <c r="T12" s="366"/>
      <c r="U12" s="366"/>
      <c r="V12" s="366"/>
    </row>
    <row r="13" spans="1:22" ht="15" customHeight="1" x14ac:dyDescent="0.25">
      <c r="A13" s="182" t="s">
        <v>231</v>
      </c>
      <c r="B13" s="363" t="s">
        <v>235</v>
      </c>
      <c r="C13" s="364"/>
      <c r="D13" s="364"/>
      <c r="E13" s="364"/>
      <c r="F13" s="364"/>
      <c r="G13" s="364"/>
      <c r="H13" s="364"/>
      <c r="I13" s="364"/>
      <c r="J13" s="364"/>
      <c r="K13" s="364"/>
      <c r="L13" s="364"/>
      <c r="M13" s="364"/>
      <c r="N13" s="364"/>
      <c r="O13" s="364"/>
      <c r="P13" s="364"/>
      <c r="Q13" s="365"/>
      <c r="R13" s="107">
        <v>0.03</v>
      </c>
      <c r="S13" s="374" t="s">
        <v>747</v>
      </c>
      <c r="T13" s="375"/>
      <c r="U13" s="375"/>
      <c r="V13" s="376"/>
    </row>
    <row r="14" spans="1:22" x14ac:dyDescent="0.25">
      <c r="A14" s="182" t="s">
        <v>238</v>
      </c>
      <c r="B14" s="363" t="s">
        <v>236</v>
      </c>
      <c r="C14" s="364"/>
      <c r="D14" s="364"/>
      <c r="E14" s="364"/>
      <c r="F14" s="364"/>
      <c r="G14" s="364"/>
      <c r="H14" s="364"/>
      <c r="I14" s="364"/>
      <c r="J14" s="364"/>
      <c r="K14" s="364"/>
      <c r="L14" s="364"/>
      <c r="M14" s="364"/>
      <c r="N14" s="364"/>
      <c r="O14" s="364"/>
      <c r="P14" s="364"/>
      <c r="Q14" s="365"/>
      <c r="R14" s="107">
        <v>0</v>
      </c>
      <c r="S14" s="374" t="s">
        <v>747</v>
      </c>
      <c r="T14" s="375"/>
      <c r="U14" s="375"/>
      <c r="V14" s="376"/>
    </row>
    <row r="15" spans="1:22" x14ac:dyDescent="0.25">
      <c r="A15" s="102" t="s">
        <v>239</v>
      </c>
      <c r="B15" s="371" t="s">
        <v>247</v>
      </c>
      <c r="C15" s="372"/>
      <c r="D15" s="372"/>
      <c r="E15" s="372"/>
      <c r="F15" s="372"/>
      <c r="G15" s="372"/>
      <c r="H15" s="372"/>
      <c r="I15" s="372"/>
      <c r="J15" s="372"/>
      <c r="K15" s="372"/>
      <c r="L15" s="372"/>
      <c r="M15" s="372"/>
      <c r="N15" s="372"/>
      <c r="O15" s="372"/>
      <c r="P15" s="372"/>
      <c r="Q15" s="373"/>
      <c r="R15" s="108">
        <v>0</v>
      </c>
      <c r="S15" s="374" t="s">
        <v>747</v>
      </c>
      <c r="T15" s="375"/>
      <c r="U15" s="375"/>
      <c r="V15" s="376"/>
    </row>
    <row r="16" spans="1:22" x14ac:dyDescent="0.25">
      <c r="A16" s="102" t="s">
        <v>240</v>
      </c>
      <c r="B16" s="371" t="s">
        <v>248</v>
      </c>
      <c r="C16" s="372"/>
      <c r="D16" s="372"/>
      <c r="E16" s="372"/>
      <c r="F16" s="372"/>
      <c r="G16" s="372"/>
      <c r="H16" s="372"/>
      <c r="I16" s="372"/>
      <c r="J16" s="372"/>
      <c r="K16" s="372"/>
      <c r="L16" s="372"/>
      <c r="M16" s="372"/>
      <c r="N16" s="372"/>
      <c r="O16" s="372"/>
      <c r="P16" s="372"/>
      <c r="Q16" s="373"/>
      <c r="R16" s="108">
        <v>104</v>
      </c>
      <c r="S16" s="374" t="s">
        <v>747</v>
      </c>
      <c r="T16" s="375"/>
      <c r="U16" s="375"/>
      <c r="V16" s="376"/>
    </row>
    <row r="17" spans="1:22" x14ac:dyDescent="0.25">
      <c r="A17" s="102" t="s">
        <v>241</v>
      </c>
      <c r="B17" s="371" t="s">
        <v>249</v>
      </c>
      <c r="C17" s="372"/>
      <c r="D17" s="372"/>
      <c r="E17" s="372"/>
      <c r="F17" s="372"/>
      <c r="G17" s="372"/>
      <c r="H17" s="372"/>
      <c r="I17" s="372"/>
      <c r="J17" s="372"/>
      <c r="K17" s="372"/>
      <c r="L17" s="372"/>
      <c r="M17" s="372"/>
      <c r="N17" s="372"/>
      <c r="O17" s="372"/>
      <c r="P17" s="372"/>
      <c r="Q17" s="373"/>
      <c r="R17" s="108">
        <v>817</v>
      </c>
      <c r="S17" s="374" t="s">
        <v>747</v>
      </c>
      <c r="T17" s="375"/>
      <c r="U17" s="375"/>
      <c r="V17" s="376"/>
    </row>
    <row r="18" spans="1:22" x14ac:dyDescent="0.25">
      <c r="A18" s="102" t="s">
        <v>242</v>
      </c>
      <c r="B18" s="371" t="s">
        <v>245</v>
      </c>
      <c r="C18" s="372"/>
      <c r="D18" s="372"/>
      <c r="E18" s="372"/>
      <c r="F18" s="372"/>
      <c r="G18" s="372"/>
      <c r="H18" s="372"/>
      <c r="I18" s="372"/>
      <c r="J18" s="372"/>
      <c r="K18" s="372"/>
      <c r="L18" s="372"/>
      <c r="M18" s="372"/>
      <c r="N18" s="372"/>
      <c r="O18" s="372"/>
      <c r="P18" s="372"/>
      <c r="Q18" s="373"/>
      <c r="R18" s="108">
        <v>0</v>
      </c>
      <c r="S18" s="374" t="s">
        <v>747</v>
      </c>
      <c r="T18" s="375"/>
      <c r="U18" s="375"/>
      <c r="V18" s="376"/>
    </row>
    <row r="19" spans="1:22" x14ac:dyDescent="0.25">
      <c r="A19" s="102" t="s">
        <v>243</v>
      </c>
      <c r="B19" s="371" t="s">
        <v>254</v>
      </c>
      <c r="C19" s="372"/>
      <c r="D19" s="372"/>
      <c r="E19" s="372"/>
      <c r="F19" s="372"/>
      <c r="G19" s="372"/>
      <c r="H19" s="372"/>
      <c r="I19" s="372"/>
      <c r="J19" s="372"/>
      <c r="K19" s="372"/>
      <c r="L19" s="372"/>
      <c r="M19" s="372"/>
      <c r="N19" s="372"/>
      <c r="O19" s="372"/>
      <c r="P19" s="372"/>
      <c r="Q19" s="373"/>
      <c r="R19" s="108">
        <v>0</v>
      </c>
      <c r="S19" s="374" t="s">
        <v>747</v>
      </c>
      <c r="T19" s="375"/>
      <c r="U19" s="375"/>
      <c r="V19" s="376"/>
    </row>
    <row r="20" spans="1:22" x14ac:dyDescent="0.25">
      <c r="A20" s="102" t="s">
        <v>244</v>
      </c>
      <c r="B20" s="371" t="s">
        <v>255</v>
      </c>
      <c r="C20" s="372"/>
      <c r="D20" s="372"/>
      <c r="E20" s="372"/>
      <c r="F20" s="372"/>
      <c r="G20" s="372"/>
      <c r="H20" s="372"/>
      <c r="I20" s="372"/>
      <c r="J20" s="372"/>
      <c r="K20" s="372"/>
      <c r="L20" s="372"/>
      <c r="M20" s="372"/>
      <c r="N20" s="372"/>
      <c r="O20" s="372"/>
      <c r="P20" s="372"/>
      <c r="Q20" s="373"/>
      <c r="R20" s="108">
        <v>3007</v>
      </c>
      <c r="S20" s="374" t="s">
        <v>747</v>
      </c>
      <c r="T20" s="375"/>
      <c r="U20" s="375"/>
      <c r="V20" s="376"/>
    </row>
    <row r="21" spans="1:22" x14ac:dyDescent="0.25">
      <c r="A21" s="102" t="s">
        <v>246</v>
      </c>
      <c r="B21" s="371" t="s">
        <v>256</v>
      </c>
      <c r="C21" s="372"/>
      <c r="D21" s="372"/>
      <c r="E21" s="372"/>
      <c r="F21" s="372"/>
      <c r="G21" s="372"/>
      <c r="H21" s="372"/>
      <c r="I21" s="372"/>
      <c r="J21" s="372"/>
      <c r="K21" s="372"/>
      <c r="L21" s="372"/>
      <c r="M21" s="372"/>
      <c r="N21" s="372"/>
      <c r="O21" s="372"/>
      <c r="P21" s="372"/>
      <c r="Q21" s="373"/>
      <c r="R21" s="108">
        <v>38339</v>
      </c>
      <c r="S21" s="374" t="s">
        <v>747</v>
      </c>
      <c r="T21" s="375"/>
      <c r="U21" s="375"/>
      <c r="V21" s="376"/>
    </row>
    <row r="22" spans="1:22" x14ac:dyDescent="0.25">
      <c r="A22" s="102" t="s">
        <v>258</v>
      </c>
      <c r="B22" s="371" t="s">
        <v>237</v>
      </c>
      <c r="C22" s="372"/>
      <c r="D22" s="372"/>
      <c r="E22" s="372"/>
      <c r="F22" s="372"/>
      <c r="G22" s="372"/>
      <c r="H22" s="372"/>
      <c r="I22" s="372"/>
      <c r="J22" s="372"/>
      <c r="K22" s="372"/>
      <c r="L22" s="372"/>
      <c r="M22" s="372"/>
      <c r="N22" s="372"/>
      <c r="O22" s="372"/>
      <c r="P22" s="372"/>
      <c r="Q22" s="373"/>
      <c r="R22" s="108">
        <v>67118</v>
      </c>
      <c r="S22" s="374" t="s">
        <v>747</v>
      </c>
      <c r="T22" s="375"/>
      <c r="U22" s="375"/>
      <c r="V22" s="376"/>
    </row>
    <row r="23" spans="1:22" x14ac:dyDescent="0.25">
      <c r="A23" s="102" t="s">
        <v>259</v>
      </c>
      <c r="B23" s="371" t="s">
        <v>436</v>
      </c>
      <c r="C23" s="372"/>
      <c r="D23" s="372"/>
      <c r="E23" s="372"/>
      <c r="F23" s="372"/>
      <c r="G23" s="372"/>
      <c r="H23" s="372"/>
      <c r="I23" s="372"/>
      <c r="J23" s="372"/>
      <c r="K23" s="372"/>
      <c r="L23" s="372"/>
      <c r="M23" s="372"/>
      <c r="N23" s="372"/>
      <c r="O23" s="372"/>
      <c r="P23" s="372"/>
      <c r="Q23" s="373"/>
      <c r="R23" s="108">
        <v>44133.5118</v>
      </c>
      <c r="S23" s="374" t="s">
        <v>747</v>
      </c>
      <c r="T23" s="375"/>
      <c r="U23" s="375"/>
      <c r="V23" s="376"/>
    </row>
    <row r="24" spans="1:22" x14ac:dyDescent="0.25">
      <c r="A24" s="102" t="s">
        <v>454</v>
      </c>
      <c r="B24" s="371" t="s">
        <v>437</v>
      </c>
      <c r="C24" s="372"/>
      <c r="D24" s="372"/>
      <c r="E24" s="372"/>
      <c r="F24" s="372"/>
      <c r="G24" s="372"/>
      <c r="H24" s="372"/>
      <c r="I24" s="372"/>
      <c r="J24" s="372"/>
      <c r="K24" s="372"/>
      <c r="L24" s="372"/>
      <c r="M24" s="372"/>
      <c r="N24" s="372"/>
      <c r="O24" s="372"/>
      <c r="P24" s="372"/>
      <c r="Q24" s="373"/>
      <c r="R24" s="108">
        <v>401</v>
      </c>
      <c r="S24" s="374" t="s">
        <v>747</v>
      </c>
      <c r="T24" s="375"/>
      <c r="U24" s="375"/>
      <c r="V24" s="376"/>
    </row>
    <row r="25" spans="1:22" ht="15.75" thickBot="1" x14ac:dyDescent="0.3">
      <c r="A25" s="102" t="s">
        <v>455</v>
      </c>
      <c r="B25" s="371" t="s">
        <v>226</v>
      </c>
      <c r="C25" s="372"/>
      <c r="D25" s="372"/>
      <c r="E25" s="372"/>
      <c r="F25" s="372"/>
      <c r="G25" s="372"/>
      <c r="H25" s="372"/>
      <c r="I25" s="372"/>
      <c r="J25" s="372"/>
      <c r="K25" s="372"/>
      <c r="L25" s="372"/>
      <c r="M25" s="372"/>
      <c r="N25" s="372"/>
      <c r="O25" s="372"/>
      <c r="P25" s="372"/>
      <c r="Q25" s="373"/>
      <c r="R25" s="109">
        <f>(R20+R21)/R22</f>
        <v>0.61601954766232603</v>
      </c>
      <c r="S25" s="374" t="s">
        <v>747</v>
      </c>
      <c r="T25" s="375"/>
      <c r="U25" s="375"/>
      <c r="V25" s="376"/>
    </row>
    <row r="26" spans="1:22" ht="15.75" thickBot="1" x14ac:dyDescent="0.3">
      <c r="A26" s="352"/>
      <c r="B26" s="353"/>
      <c r="C26" s="353"/>
      <c r="D26" s="353"/>
      <c r="E26" s="353"/>
      <c r="F26" s="353"/>
      <c r="G26" s="353"/>
      <c r="H26" s="353"/>
      <c r="I26" s="353"/>
      <c r="J26" s="353"/>
      <c r="K26" s="353"/>
      <c r="L26" s="353"/>
      <c r="M26" s="353"/>
      <c r="N26" s="353"/>
      <c r="O26" s="353"/>
      <c r="P26" s="353"/>
      <c r="Q26" s="353"/>
      <c r="R26" s="353"/>
      <c r="S26" s="353"/>
      <c r="T26" s="353"/>
      <c r="U26" s="353"/>
      <c r="V26" s="353"/>
    </row>
    <row r="27" spans="1:22" x14ac:dyDescent="0.25">
      <c r="A27" s="377" t="s">
        <v>456</v>
      </c>
      <c r="B27" s="378"/>
      <c r="C27" s="378"/>
      <c r="D27" s="379"/>
      <c r="E27" s="379"/>
      <c r="F27" s="379"/>
      <c r="G27" s="379"/>
      <c r="H27" s="379"/>
      <c r="I27" s="379"/>
      <c r="J27" s="379"/>
      <c r="K27" s="379"/>
      <c r="L27" s="379"/>
      <c r="M27" s="379"/>
      <c r="N27" s="379"/>
      <c r="O27" s="379"/>
      <c r="P27" s="379"/>
      <c r="Q27" s="379"/>
      <c r="R27" s="379"/>
      <c r="S27" s="379"/>
      <c r="T27" s="379"/>
      <c r="U27" s="379"/>
      <c r="V27" s="379"/>
    </row>
    <row r="28" spans="1:22" ht="25.5" customHeight="1" x14ac:dyDescent="0.25">
      <c r="A28" s="380" t="s">
        <v>0</v>
      </c>
      <c r="B28" s="399" t="s">
        <v>282</v>
      </c>
      <c r="C28" s="399" t="s">
        <v>270</v>
      </c>
      <c r="D28" s="399" t="s">
        <v>312</v>
      </c>
      <c r="E28" s="400" t="s">
        <v>313</v>
      </c>
      <c r="F28" s="399" t="s">
        <v>314</v>
      </c>
      <c r="G28" s="400" t="s">
        <v>74</v>
      </c>
      <c r="H28" s="399" t="s">
        <v>75</v>
      </c>
      <c r="I28" s="369" t="s">
        <v>350</v>
      </c>
      <c r="J28" s="367" t="s">
        <v>351</v>
      </c>
      <c r="K28" s="197" t="s">
        <v>352</v>
      </c>
      <c r="L28" s="367" t="s">
        <v>353</v>
      </c>
      <c r="M28" s="362" t="s">
        <v>354</v>
      </c>
      <c r="N28" s="362"/>
      <c r="O28" s="362"/>
      <c r="P28" s="361" t="s">
        <v>291</v>
      </c>
      <c r="Q28" s="361"/>
      <c r="R28" s="361"/>
      <c r="S28" s="361"/>
      <c r="T28" s="369" t="s">
        <v>355</v>
      </c>
      <c r="U28" s="357" t="s">
        <v>251</v>
      </c>
      <c r="V28" s="358"/>
    </row>
    <row r="29" spans="1:22" ht="63.75" x14ac:dyDescent="0.25">
      <c r="A29" s="380"/>
      <c r="B29" s="399"/>
      <c r="C29" s="399"/>
      <c r="D29" s="399"/>
      <c r="E29" s="401"/>
      <c r="F29" s="399"/>
      <c r="G29" s="401"/>
      <c r="H29" s="399"/>
      <c r="I29" s="370"/>
      <c r="J29" s="368"/>
      <c r="K29" s="197" t="s">
        <v>346</v>
      </c>
      <c r="L29" s="368"/>
      <c r="M29" s="197" t="s">
        <v>347</v>
      </c>
      <c r="N29" s="197" t="s">
        <v>348</v>
      </c>
      <c r="O29" s="197" t="s">
        <v>349</v>
      </c>
      <c r="P29" s="161" t="s">
        <v>78</v>
      </c>
      <c r="Q29" s="161" t="s">
        <v>79</v>
      </c>
      <c r="R29" s="161" t="s">
        <v>1</v>
      </c>
      <c r="S29" s="161" t="s">
        <v>2</v>
      </c>
      <c r="T29" s="370"/>
      <c r="U29" s="359"/>
      <c r="V29" s="360"/>
    </row>
    <row r="30" spans="1:22" ht="15.75" customHeight="1" x14ac:dyDescent="0.25">
      <c r="A30" s="198" t="s">
        <v>87</v>
      </c>
      <c r="B30" s="162" t="s">
        <v>517</v>
      </c>
      <c r="C30" s="233" t="s">
        <v>537</v>
      </c>
      <c r="D30" s="233" t="s">
        <v>398</v>
      </c>
      <c r="E30" s="233" t="s">
        <v>731</v>
      </c>
      <c r="F30" s="11" t="s">
        <v>839</v>
      </c>
      <c r="G30" s="12">
        <v>422201</v>
      </c>
      <c r="H30" s="12" t="s">
        <v>544</v>
      </c>
      <c r="I30" s="12" t="s">
        <v>619</v>
      </c>
      <c r="J30" s="12" t="s">
        <v>620</v>
      </c>
      <c r="K30" s="241">
        <v>44743</v>
      </c>
      <c r="L30" s="12" t="s">
        <v>621</v>
      </c>
      <c r="M30" s="12" t="s">
        <v>779</v>
      </c>
      <c r="N30" s="240" t="s">
        <v>780</v>
      </c>
      <c r="O30" s="240" t="s">
        <v>780</v>
      </c>
      <c r="P30" s="22" t="s">
        <v>622</v>
      </c>
      <c r="Q30" s="13">
        <v>1000</v>
      </c>
      <c r="R30" s="10">
        <v>18.77338</v>
      </c>
      <c r="S30" s="10"/>
      <c r="T30" s="78"/>
      <c r="V30" s="231"/>
    </row>
    <row r="31" spans="1:22" ht="31.5" x14ac:dyDescent="0.25">
      <c r="A31" s="198" t="s">
        <v>88</v>
      </c>
      <c r="B31" s="232" t="s">
        <v>517</v>
      </c>
      <c r="C31" s="233" t="s">
        <v>538</v>
      </c>
      <c r="D31" s="233" t="s">
        <v>398</v>
      </c>
      <c r="E31" s="233" t="s">
        <v>515</v>
      </c>
      <c r="F31" s="11" t="s">
        <v>840</v>
      </c>
      <c r="G31" s="12">
        <v>623101</v>
      </c>
      <c r="H31" s="12" t="s">
        <v>545</v>
      </c>
      <c r="I31" s="12" t="s">
        <v>619</v>
      </c>
      <c r="J31" s="12" t="s">
        <v>620</v>
      </c>
      <c r="K31" s="241">
        <v>44743</v>
      </c>
      <c r="L31" s="12" t="s">
        <v>621</v>
      </c>
      <c r="M31" s="12" t="s">
        <v>779</v>
      </c>
      <c r="N31" s="240" t="s">
        <v>780</v>
      </c>
      <c r="O31" s="240" t="s">
        <v>780</v>
      </c>
      <c r="P31" s="22" t="s">
        <v>623</v>
      </c>
      <c r="Q31" s="13">
        <v>1000</v>
      </c>
      <c r="R31" s="10">
        <v>8.9209449999999997</v>
      </c>
      <c r="S31" s="10"/>
      <c r="T31" s="78"/>
      <c r="U31" s="230" t="s">
        <v>742</v>
      </c>
      <c r="V31" s="231"/>
    </row>
    <row r="32" spans="1:22" ht="31.5" x14ac:dyDescent="0.25">
      <c r="A32" s="198" t="s">
        <v>89</v>
      </c>
      <c r="B32" s="232" t="s">
        <v>517</v>
      </c>
      <c r="C32" s="233" t="s">
        <v>538</v>
      </c>
      <c r="D32" s="233" t="s">
        <v>398</v>
      </c>
      <c r="E32" s="233" t="s">
        <v>515</v>
      </c>
      <c r="F32" s="11" t="s">
        <v>840</v>
      </c>
      <c r="G32" s="12">
        <v>623102</v>
      </c>
      <c r="H32" s="12" t="s">
        <v>546</v>
      </c>
      <c r="I32" s="12" t="s">
        <v>619</v>
      </c>
      <c r="J32" s="12" t="s">
        <v>620</v>
      </c>
      <c r="K32" s="241">
        <v>44743</v>
      </c>
      <c r="L32" s="12" t="s">
        <v>621</v>
      </c>
      <c r="M32" s="12" t="s">
        <v>779</v>
      </c>
      <c r="N32" s="240" t="s">
        <v>780</v>
      </c>
      <c r="O32" s="240" t="s">
        <v>780</v>
      </c>
      <c r="P32" s="22" t="s">
        <v>624</v>
      </c>
      <c r="Q32" s="13">
        <v>1000</v>
      </c>
      <c r="R32" s="10">
        <v>8.7401370000000007</v>
      </c>
      <c r="S32" s="10"/>
      <c r="T32" s="78"/>
      <c r="U32" s="230" t="s">
        <v>742</v>
      </c>
      <c r="V32" s="231"/>
    </row>
    <row r="33" spans="1:22" ht="31.5" x14ac:dyDescent="0.25">
      <c r="A33" s="198" t="s">
        <v>90</v>
      </c>
      <c r="B33" s="232" t="s">
        <v>517</v>
      </c>
      <c r="C33" s="233" t="s">
        <v>538</v>
      </c>
      <c r="D33" s="233" t="s">
        <v>398</v>
      </c>
      <c r="E33" s="233" t="s">
        <v>515</v>
      </c>
      <c r="F33" s="11" t="s">
        <v>840</v>
      </c>
      <c r="G33" s="12">
        <v>623103</v>
      </c>
      <c r="H33" s="12" t="s">
        <v>547</v>
      </c>
      <c r="I33" s="12" t="s">
        <v>619</v>
      </c>
      <c r="J33" s="12" t="s">
        <v>620</v>
      </c>
      <c r="K33" s="241">
        <v>44743</v>
      </c>
      <c r="L33" s="12" t="s">
        <v>621</v>
      </c>
      <c r="M33" s="12" t="s">
        <v>779</v>
      </c>
      <c r="N33" s="240" t="s">
        <v>780</v>
      </c>
      <c r="O33" s="240" t="s">
        <v>780</v>
      </c>
      <c r="P33" s="22" t="s">
        <v>625</v>
      </c>
      <c r="Q33" s="13">
        <v>1000</v>
      </c>
      <c r="R33" s="10">
        <v>14.056183000000001</v>
      </c>
      <c r="S33" s="10"/>
      <c r="T33" s="78"/>
      <c r="U33" s="230" t="s">
        <v>742</v>
      </c>
      <c r="V33" s="231"/>
    </row>
    <row r="34" spans="1:22" ht="31.5" x14ac:dyDescent="0.25">
      <c r="A34" s="198" t="s">
        <v>91</v>
      </c>
      <c r="B34" s="232" t="s">
        <v>517</v>
      </c>
      <c r="C34" s="233" t="s">
        <v>538</v>
      </c>
      <c r="D34" s="233" t="s">
        <v>541</v>
      </c>
      <c r="E34" s="233" t="s">
        <v>514</v>
      </c>
      <c r="F34" s="11" t="s">
        <v>841</v>
      </c>
      <c r="G34" s="12">
        <v>622101</v>
      </c>
      <c r="H34" s="12" t="s">
        <v>548</v>
      </c>
      <c r="I34" s="12" t="s">
        <v>619</v>
      </c>
      <c r="J34" s="12" t="s">
        <v>620</v>
      </c>
      <c r="K34" s="241">
        <v>44743</v>
      </c>
      <c r="L34" s="12" t="s">
        <v>621</v>
      </c>
      <c r="M34" s="12" t="s">
        <v>779</v>
      </c>
      <c r="N34" s="240" t="s">
        <v>780</v>
      </c>
      <c r="O34" s="240" t="s">
        <v>780</v>
      </c>
      <c r="P34" s="22" t="s">
        <v>626</v>
      </c>
      <c r="Q34" s="13">
        <v>1000</v>
      </c>
      <c r="R34" s="10">
        <v>15.070525999999999</v>
      </c>
      <c r="S34" s="10"/>
      <c r="T34" s="78"/>
      <c r="U34" s="230" t="s">
        <v>742</v>
      </c>
      <c r="V34" s="231"/>
    </row>
    <row r="35" spans="1:22" ht="31.5" x14ac:dyDescent="0.25">
      <c r="A35" s="198" t="s">
        <v>92</v>
      </c>
      <c r="B35" s="232" t="s">
        <v>517</v>
      </c>
      <c r="C35" s="233" t="s">
        <v>538</v>
      </c>
      <c r="D35" s="233" t="s">
        <v>541</v>
      </c>
      <c r="E35" s="233" t="s">
        <v>514</v>
      </c>
      <c r="F35" s="11" t="s">
        <v>841</v>
      </c>
      <c r="G35" s="12">
        <v>622102</v>
      </c>
      <c r="H35" s="12" t="s">
        <v>549</v>
      </c>
      <c r="I35" s="12" t="s">
        <v>619</v>
      </c>
      <c r="J35" s="12" t="s">
        <v>620</v>
      </c>
      <c r="K35" s="241">
        <v>44743</v>
      </c>
      <c r="L35" s="12" t="s">
        <v>621</v>
      </c>
      <c r="M35" s="12" t="s">
        <v>779</v>
      </c>
      <c r="N35" s="240" t="s">
        <v>780</v>
      </c>
      <c r="O35" s="240" t="s">
        <v>780</v>
      </c>
      <c r="P35" s="22" t="s">
        <v>627</v>
      </c>
      <c r="Q35" s="13">
        <v>1000</v>
      </c>
      <c r="R35" s="10">
        <v>17.938739999999999</v>
      </c>
      <c r="S35" s="10"/>
      <c r="T35" s="78"/>
      <c r="U35" s="230" t="s">
        <v>742</v>
      </c>
      <c r="V35" s="231"/>
    </row>
    <row r="36" spans="1:22" ht="31.5" x14ac:dyDescent="0.25">
      <c r="A36" s="198" t="s">
        <v>93</v>
      </c>
      <c r="B36" s="232" t="s">
        <v>517</v>
      </c>
      <c r="C36" s="233" t="s">
        <v>538</v>
      </c>
      <c r="D36" s="233" t="s">
        <v>541</v>
      </c>
      <c r="E36" s="233" t="s">
        <v>514</v>
      </c>
      <c r="F36" s="11" t="s">
        <v>841</v>
      </c>
      <c r="G36" s="12">
        <v>622103</v>
      </c>
      <c r="H36" s="12" t="s">
        <v>550</v>
      </c>
      <c r="I36" s="12" t="s">
        <v>619</v>
      </c>
      <c r="J36" s="12" t="s">
        <v>620</v>
      </c>
      <c r="K36" s="241">
        <v>44743</v>
      </c>
      <c r="L36" s="12" t="s">
        <v>621</v>
      </c>
      <c r="M36" s="12" t="s">
        <v>779</v>
      </c>
      <c r="N36" s="240" t="s">
        <v>780</v>
      </c>
      <c r="O36" s="240" t="s">
        <v>780</v>
      </c>
      <c r="P36" s="22" t="s">
        <v>628</v>
      </c>
      <c r="Q36" s="13">
        <v>1000</v>
      </c>
      <c r="R36" s="10">
        <v>1.6040449999999999</v>
      </c>
      <c r="S36" s="10"/>
      <c r="T36" s="78"/>
      <c r="U36" s="230" t="s">
        <v>742</v>
      </c>
      <c r="V36" s="231"/>
    </row>
    <row r="37" spans="1:22" ht="31.5" x14ac:dyDescent="0.25">
      <c r="A37" s="198" t="s">
        <v>94</v>
      </c>
      <c r="B37" s="232" t="s">
        <v>517</v>
      </c>
      <c r="C37" s="233" t="s">
        <v>496</v>
      </c>
      <c r="D37" s="233" t="s">
        <v>541</v>
      </c>
      <c r="E37" s="233" t="s">
        <v>497</v>
      </c>
      <c r="F37" s="11" t="s">
        <v>842</v>
      </c>
      <c r="G37" s="12">
        <v>324301</v>
      </c>
      <c r="H37" s="12" t="s">
        <v>551</v>
      </c>
      <c r="I37" s="12" t="s">
        <v>619</v>
      </c>
      <c r="J37" s="12" t="s">
        <v>620</v>
      </c>
      <c r="K37" s="241">
        <v>44743</v>
      </c>
      <c r="L37" s="12" t="s">
        <v>621</v>
      </c>
      <c r="M37" s="12" t="s">
        <v>779</v>
      </c>
      <c r="N37" s="240" t="s">
        <v>780</v>
      </c>
      <c r="O37" s="240" t="s">
        <v>780</v>
      </c>
      <c r="P37" s="22" t="s">
        <v>629</v>
      </c>
      <c r="Q37" s="13">
        <v>1000</v>
      </c>
      <c r="R37" s="10">
        <v>0.51031199999999999</v>
      </c>
      <c r="S37" s="10"/>
      <c r="T37" s="78"/>
      <c r="U37" s="230" t="s">
        <v>742</v>
      </c>
      <c r="V37" s="231"/>
    </row>
    <row r="38" spans="1:22" ht="31.5" x14ac:dyDescent="0.25">
      <c r="A38" s="198" t="s">
        <v>95</v>
      </c>
      <c r="B38" s="232" t="s">
        <v>517</v>
      </c>
      <c r="C38" s="233" t="s">
        <v>496</v>
      </c>
      <c r="D38" s="233" t="s">
        <v>541</v>
      </c>
      <c r="E38" s="233" t="s">
        <v>497</v>
      </c>
      <c r="F38" s="11" t="s">
        <v>842</v>
      </c>
      <c r="G38" s="12">
        <v>324302</v>
      </c>
      <c r="H38" s="12" t="s">
        <v>552</v>
      </c>
      <c r="I38" s="12" t="s">
        <v>619</v>
      </c>
      <c r="J38" s="12" t="s">
        <v>620</v>
      </c>
      <c r="K38" s="241">
        <v>44743</v>
      </c>
      <c r="L38" s="12" t="s">
        <v>621</v>
      </c>
      <c r="M38" s="12" t="s">
        <v>779</v>
      </c>
      <c r="N38" s="240" t="s">
        <v>780</v>
      </c>
      <c r="O38" s="240" t="s">
        <v>780</v>
      </c>
      <c r="P38" s="22" t="s">
        <v>630</v>
      </c>
      <c r="Q38" s="13">
        <v>1000</v>
      </c>
      <c r="R38" s="10">
        <v>0</v>
      </c>
      <c r="S38" s="10"/>
      <c r="T38" s="78"/>
      <c r="U38" s="230" t="s">
        <v>742</v>
      </c>
      <c r="V38" s="231"/>
    </row>
    <row r="39" spans="1:22" ht="31.5" x14ac:dyDescent="0.25">
      <c r="A39" s="198" t="s">
        <v>96</v>
      </c>
      <c r="B39" s="232" t="s">
        <v>517</v>
      </c>
      <c r="C39" s="233" t="s">
        <v>496</v>
      </c>
      <c r="D39" s="233" t="s">
        <v>541</v>
      </c>
      <c r="E39" s="233" t="s">
        <v>497</v>
      </c>
      <c r="F39" s="11" t="s">
        <v>843</v>
      </c>
      <c r="G39" s="12">
        <v>321201</v>
      </c>
      <c r="H39" s="12" t="s">
        <v>553</v>
      </c>
      <c r="I39" s="12" t="s">
        <v>619</v>
      </c>
      <c r="J39" s="12" t="s">
        <v>620</v>
      </c>
      <c r="K39" s="241">
        <v>44743</v>
      </c>
      <c r="L39" s="12" t="s">
        <v>621</v>
      </c>
      <c r="M39" s="12" t="s">
        <v>779</v>
      </c>
      <c r="N39" s="240" t="s">
        <v>780</v>
      </c>
      <c r="O39" s="240" t="s">
        <v>780</v>
      </c>
      <c r="P39" s="22" t="s">
        <v>631</v>
      </c>
      <c r="Q39" s="13">
        <v>1000</v>
      </c>
      <c r="R39" s="10">
        <v>16.14057</v>
      </c>
      <c r="S39" s="10"/>
      <c r="T39" s="78"/>
      <c r="U39" s="230" t="s">
        <v>742</v>
      </c>
      <c r="V39" s="231"/>
    </row>
    <row r="40" spans="1:22" ht="31.5" x14ac:dyDescent="0.25">
      <c r="A40" s="198" t="s">
        <v>97</v>
      </c>
      <c r="B40" s="232" t="s">
        <v>517</v>
      </c>
      <c r="C40" s="233" t="s">
        <v>496</v>
      </c>
      <c r="D40" s="233" t="s">
        <v>398</v>
      </c>
      <c r="E40" s="233" t="s">
        <v>497</v>
      </c>
      <c r="F40" s="11" t="s">
        <v>843</v>
      </c>
      <c r="G40" s="12">
        <v>321202</v>
      </c>
      <c r="H40" s="12" t="s">
        <v>554</v>
      </c>
      <c r="I40" s="12" t="s">
        <v>619</v>
      </c>
      <c r="J40" s="12" t="s">
        <v>620</v>
      </c>
      <c r="K40" s="241">
        <v>44743</v>
      </c>
      <c r="L40" s="12" t="s">
        <v>621</v>
      </c>
      <c r="M40" s="12" t="s">
        <v>779</v>
      </c>
      <c r="N40" s="240" t="s">
        <v>780</v>
      </c>
      <c r="O40" s="240" t="s">
        <v>780</v>
      </c>
      <c r="P40" s="22" t="s">
        <v>632</v>
      </c>
      <c r="Q40" s="13">
        <v>1000</v>
      </c>
      <c r="R40" s="10">
        <v>47.685794000000001</v>
      </c>
      <c r="S40" s="10"/>
      <c r="T40" s="78"/>
      <c r="U40" s="230" t="s">
        <v>742</v>
      </c>
      <c r="V40" s="231"/>
    </row>
    <row r="41" spans="1:22" ht="31.5" x14ac:dyDescent="0.25">
      <c r="A41" s="198" t="s">
        <v>98</v>
      </c>
      <c r="B41" s="232" t="s">
        <v>517</v>
      </c>
      <c r="C41" s="233" t="s">
        <v>496</v>
      </c>
      <c r="D41" s="233" t="s">
        <v>398</v>
      </c>
      <c r="E41" s="233" t="s">
        <v>497</v>
      </c>
      <c r="F41" s="11" t="s">
        <v>843</v>
      </c>
      <c r="G41" s="12">
        <v>321203</v>
      </c>
      <c r="H41" s="12" t="s">
        <v>555</v>
      </c>
      <c r="I41" s="12" t="s">
        <v>619</v>
      </c>
      <c r="J41" s="12" t="s">
        <v>620</v>
      </c>
      <c r="K41" s="241">
        <v>44743</v>
      </c>
      <c r="L41" s="12" t="s">
        <v>621</v>
      </c>
      <c r="M41" s="12" t="s">
        <v>779</v>
      </c>
      <c r="N41" s="240" t="s">
        <v>780</v>
      </c>
      <c r="O41" s="240" t="s">
        <v>780</v>
      </c>
      <c r="P41" s="22" t="s">
        <v>633</v>
      </c>
      <c r="Q41" s="13">
        <v>1000</v>
      </c>
      <c r="R41" s="10">
        <v>47.791367999999999</v>
      </c>
      <c r="S41" s="10"/>
      <c r="T41" s="78"/>
      <c r="U41" s="230" t="s">
        <v>742</v>
      </c>
      <c r="V41" s="231"/>
    </row>
    <row r="42" spans="1:22" ht="31.5" x14ac:dyDescent="0.25">
      <c r="A42" s="198" t="s">
        <v>99</v>
      </c>
      <c r="B42" s="232" t="s">
        <v>517</v>
      </c>
      <c r="C42" s="233" t="s">
        <v>496</v>
      </c>
      <c r="D42" s="233" t="s">
        <v>398</v>
      </c>
      <c r="E42" s="233" t="s">
        <v>497</v>
      </c>
      <c r="F42" s="11" t="s">
        <v>843</v>
      </c>
      <c r="G42" s="12">
        <v>321204</v>
      </c>
      <c r="H42" s="12" t="s">
        <v>556</v>
      </c>
      <c r="I42" s="12" t="s">
        <v>619</v>
      </c>
      <c r="J42" s="12" t="s">
        <v>620</v>
      </c>
      <c r="K42" s="241">
        <v>44743</v>
      </c>
      <c r="L42" s="12" t="s">
        <v>621</v>
      </c>
      <c r="M42" s="12" t="s">
        <v>779</v>
      </c>
      <c r="N42" s="240" t="s">
        <v>780</v>
      </c>
      <c r="O42" s="240" t="s">
        <v>780</v>
      </c>
      <c r="P42" s="22" t="s">
        <v>634</v>
      </c>
      <c r="Q42" s="13">
        <v>1000</v>
      </c>
      <c r="R42" s="10">
        <v>46.812419999999996</v>
      </c>
      <c r="S42" s="10"/>
      <c r="T42" s="78"/>
      <c r="U42" s="230" t="s">
        <v>742</v>
      </c>
      <c r="V42" s="231"/>
    </row>
    <row r="43" spans="1:22" ht="31.5" x14ac:dyDescent="0.25">
      <c r="A43" s="198" t="s">
        <v>100</v>
      </c>
      <c r="B43" s="232" t="s">
        <v>517</v>
      </c>
      <c r="C43" s="233" t="s">
        <v>539</v>
      </c>
      <c r="D43" s="233" t="s">
        <v>398</v>
      </c>
      <c r="E43" s="233" t="s">
        <v>497</v>
      </c>
      <c r="F43" s="11" t="s">
        <v>844</v>
      </c>
      <c r="G43" s="12">
        <v>521401</v>
      </c>
      <c r="H43" s="12" t="s">
        <v>545</v>
      </c>
      <c r="I43" s="12" t="s">
        <v>619</v>
      </c>
      <c r="J43" s="12" t="s">
        <v>620</v>
      </c>
      <c r="K43" s="241">
        <v>44743</v>
      </c>
      <c r="L43" s="12" t="s">
        <v>621</v>
      </c>
      <c r="M43" s="12" t="s">
        <v>779</v>
      </c>
      <c r="N43" s="240" t="s">
        <v>780</v>
      </c>
      <c r="O43" s="240" t="s">
        <v>780</v>
      </c>
      <c r="P43" s="22" t="s">
        <v>635</v>
      </c>
      <c r="Q43" s="13">
        <v>1000</v>
      </c>
      <c r="R43" s="10">
        <v>10.948675</v>
      </c>
      <c r="S43" s="10"/>
      <c r="T43" s="78"/>
      <c r="U43" s="230" t="s">
        <v>742</v>
      </c>
      <c r="V43" s="231"/>
    </row>
    <row r="44" spans="1:22" ht="31.5" x14ac:dyDescent="0.25">
      <c r="A44" s="198" t="s">
        <v>101</v>
      </c>
      <c r="B44" s="232" t="s">
        <v>517</v>
      </c>
      <c r="C44" s="233" t="s">
        <v>539</v>
      </c>
      <c r="D44" s="233" t="s">
        <v>398</v>
      </c>
      <c r="E44" s="233" t="s">
        <v>497</v>
      </c>
      <c r="F44" s="11" t="s">
        <v>844</v>
      </c>
      <c r="G44" s="12">
        <v>521402</v>
      </c>
      <c r="H44" s="12" t="s">
        <v>546</v>
      </c>
      <c r="I44" s="12" t="s">
        <v>619</v>
      </c>
      <c r="J44" s="12" t="s">
        <v>620</v>
      </c>
      <c r="K44" s="241">
        <v>44743</v>
      </c>
      <c r="L44" s="12" t="s">
        <v>621</v>
      </c>
      <c r="M44" s="12" t="s">
        <v>779</v>
      </c>
      <c r="N44" s="240" t="s">
        <v>780</v>
      </c>
      <c r="O44" s="240" t="s">
        <v>780</v>
      </c>
      <c r="P44" s="22" t="s">
        <v>636</v>
      </c>
      <c r="Q44" s="13">
        <v>1000</v>
      </c>
      <c r="R44" s="10">
        <v>10.510231000000001</v>
      </c>
      <c r="S44" s="10"/>
      <c r="T44" s="78"/>
      <c r="U44" s="230" t="s">
        <v>742</v>
      </c>
      <c r="V44" s="231"/>
    </row>
    <row r="45" spans="1:22" ht="31.5" x14ac:dyDescent="0.25">
      <c r="A45" s="198" t="s">
        <v>102</v>
      </c>
      <c r="B45" s="232" t="s">
        <v>517</v>
      </c>
      <c r="C45" s="233" t="s">
        <v>538</v>
      </c>
      <c r="D45" s="233" t="s">
        <v>398</v>
      </c>
      <c r="E45" s="233" t="s">
        <v>514</v>
      </c>
      <c r="F45" s="11" t="s">
        <v>845</v>
      </c>
      <c r="G45" s="12">
        <v>622301</v>
      </c>
      <c r="H45" s="12" t="s">
        <v>545</v>
      </c>
      <c r="I45" s="12" t="s">
        <v>619</v>
      </c>
      <c r="J45" s="12" t="s">
        <v>620</v>
      </c>
      <c r="K45" s="241">
        <v>44743</v>
      </c>
      <c r="L45" s="12" t="s">
        <v>621</v>
      </c>
      <c r="M45" s="12" t="s">
        <v>779</v>
      </c>
      <c r="N45" s="240" t="s">
        <v>780</v>
      </c>
      <c r="O45" s="240" t="s">
        <v>780</v>
      </c>
      <c r="P45" s="22" t="s">
        <v>637</v>
      </c>
      <c r="Q45" s="13">
        <v>1000</v>
      </c>
      <c r="R45" s="10">
        <v>9.2366519999999994</v>
      </c>
      <c r="S45" s="10"/>
      <c r="T45" s="78"/>
      <c r="U45" s="230" t="s">
        <v>742</v>
      </c>
      <c r="V45" s="231"/>
    </row>
    <row r="46" spans="1:22" ht="31.5" x14ac:dyDescent="0.25">
      <c r="A46" s="198" t="s">
        <v>103</v>
      </c>
      <c r="B46" s="232" t="s">
        <v>517</v>
      </c>
      <c r="C46" s="233" t="s">
        <v>538</v>
      </c>
      <c r="D46" s="233" t="s">
        <v>398</v>
      </c>
      <c r="E46" s="233" t="s">
        <v>514</v>
      </c>
      <c r="F46" s="11" t="s">
        <v>845</v>
      </c>
      <c r="G46" s="12">
        <v>622302</v>
      </c>
      <c r="H46" s="12" t="s">
        <v>546</v>
      </c>
      <c r="I46" s="12" t="s">
        <v>619</v>
      </c>
      <c r="J46" s="12" t="s">
        <v>620</v>
      </c>
      <c r="K46" s="241">
        <v>44743</v>
      </c>
      <c r="L46" s="12" t="s">
        <v>621</v>
      </c>
      <c r="M46" s="12" t="s">
        <v>779</v>
      </c>
      <c r="N46" s="240" t="s">
        <v>780</v>
      </c>
      <c r="O46" s="240" t="s">
        <v>780</v>
      </c>
      <c r="P46" s="22" t="s">
        <v>638</v>
      </c>
      <c r="Q46" s="13">
        <v>1000</v>
      </c>
      <c r="R46" s="10">
        <v>9.8568440000000006</v>
      </c>
      <c r="S46" s="10"/>
      <c r="T46" s="78"/>
      <c r="U46" s="230" t="s">
        <v>742</v>
      </c>
      <c r="V46" s="231"/>
    </row>
    <row r="47" spans="1:22" ht="31.5" x14ac:dyDescent="0.25">
      <c r="A47" s="198" t="s">
        <v>104</v>
      </c>
      <c r="B47" s="232" t="s">
        <v>517</v>
      </c>
      <c r="C47" s="233" t="s">
        <v>539</v>
      </c>
      <c r="D47" s="233" t="s">
        <v>398</v>
      </c>
      <c r="E47" s="233" t="s">
        <v>497</v>
      </c>
      <c r="F47" s="11" t="s">
        <v>846</v>
      </c>
      <c r="G47" s="12">
        <v>521102</v>
      </c>
      <c r="H47" s="12" t="s">
        <v>558</v>
      </c>
      <c r="I47" s="12" t="s">
        <v>619</v>
      </c>
      <c r="J47" s="12" t="s">
        <v>620</v>
      </c>
      <c r="K47" s="241">
        <v>44743</v>
      </c>
      <c r="L47" s="12" t="s">
        <v>621</v>
      </c>
      <c r="M47" s="12" t="s">
        <v>779</v>
      </c>
      <c r="N47" s="240" t="s">
        <v>780</v>
      </c>
      <c r="O47" s="240" t="s">
        <v>780</v>
      </c>
      <c r="P47" s="22" t="s">
        <v>640</v>
      </c>
      <c r="Q47" s="13">
        <v>1000</v>
      </c>
      <c r="R47" s="10">
        <v>15.02637</v>
      </c>
      <c r="S47" s="10"/>
      <c r="T47" s="78"/>
      <c r="U47" s="230" t="s">
        <v>742</v>
      </c>
      <c r="V47" s="231"/>
    </row>
    <row r="48" spans="1:22" ht="31.5" x14ac:dyDescent="0.25">
      <c r="A48" s="198" t="s">
        <v>105</v>
      </c>
      <c r="B48" s="232" t="s">
        <v>517</v>
      </c>
      <c r="C48" s="233" t="s">
        <v>539</v>
      </c>
      <c r="D48" s="233" t="s">
        <v>398</v>
      </c>
      <c r="E48" s="233" t="s">
        <v>497</v>
      </c>
      <c r="F48" s="11" t="s">
        <v>846</v>
      </c>
      <c r="G48" s="12">
        <v>521103</v>
      </c>
      <c r="H48" s="12" t="s">
        <v>559</v>
      </c>
      <c r="I48" s="12" t="s">
        <v>619</v>
      </c>
      <c r="J48" s="12" t="s">
        <v>620</v>
      </c>
      <c r="K48" s="241">
        <v>44743</v>
      </c>
      <c r="L48" s="12" t="s">
        <v>621</v>
      </c>
      <c r="M48" s="12" t="s">
        <v>779</v>
      </c>
      <c r="N48" s="240" t="s">
        <v>780</v>
      </c>
      <c r="O48" s="240" t="s">
        <v>780</v>
      </c>
      <c r="P48" s="22" t="s">
        <v>641</v>
      </c>
      <c r="Q48" s="13">
        <v>1000</v>
      </c>
      <c r="R48" s="10">
        <v>15.431937999999999</v>
      </c>
      <c r="S48" s="10"/>
      <c r="T48" s="78"/>
      <c r="U48" s="230" t="s">
        <v>742</v>
      </c>
      <c r="V48" s="231"/>
    </row>
    <row r="49" spans="1:22" ht="31.5" x14ac:dyDescent="0.25">
      <c r="A49" s="198" t="s">
        <v>106</v>
      </c>
      <c r="B49" s="232" t="s">
        <v>517</v>
      </c>
      <c r="C49" s="233" t="s">
        <v>539</v>
      </c>
      <c r="D49" s="233" t="s">
        <v>398</v>
      </c>
      <c r="E49" s="233" t="s">
        <v>497</v>
      </c>
      <c r="F49" s="11" t="s">
        <v>846</v>
      </c>
      <c r="G49" s="12">
        <v>521104</v>
      </c>
      <c r="H49" s="12" t="s">
        <v>560</v>
      </c>
      <c r="I49" s="12" t="s">
        <v>619</v>
      </c>
      <c r="J49" s="12" t="s">
        <v>620</v>
      </c>
      <c r="K49" s="241">
        <v>44743</v>
      </c>
      <c r="L49" s="12" t="s">
        <v>621</v>
      </c>
      <c r="M49" s="12" t="s">
        <v>779</v>
      </c>
      <c r="N49" s="240" t="s">
        <v>780</v>
      </c>
      <c r="O49" s="240" t="s">
        <v>780</v>
      </c>
      <c r="P49" s="22" t="s">
        <v>642</v>
      </c>
      <c r="Q49" s="13">
        <v>1000</v>
      </c>
      <c r="R49" s="10">
        <v>16.007822000000001</v>
      </c>
      <c r="S49" s="10"/>
      <c r="T49" s="78"/>
      <c r="U49" s="230" t="s">
        <v>742</v>
      </c>
      <c r="V49" s="231"/>
    </row>
    <row r="50" spans="1:22" ht="31.5" x14ac:dyDescent="0.25">
      <c r="A50" s="198" t="s">
        <v>107</v>
      </c>
      <c r="B50" s="232" t="s">
        <v>517</v>
      </c>
      <c r="C50" s="233" t="s">
        <v>539</v>
      </c>
      <c r="D50" s="233" t="s">
        <v>398</v>
      </c>
      <c r="E50" s="233" t="s">
        <v>497</v>
      </c>
      <c r="F50" s="11" t="s">
        <v>846</v>
      </c>
      <c r="G50" s="12">
        <v>521101</v>
      </c>
      <c r="H50" s="12" t="s">
        <v>557</v>
      </c>
      <c r="I50" s="12" t="s">
        <v>619</v>
      </c>
      <c r="J50" s="12" t="s">
        <v>620</v>
      </c>
      <c r="K50" s="241">
        <v>44743</v>
      </c>
      <c r="L50" s="12" t="s">
        <v>621</v>
      </c>
      <c r="M50" s="12" t="s">
        <v>779</v>
      </c>
      <c r="N50" s="240" t="s">
        <v>780</v>
      </c>
      <c r="O50" s="240" t="s">
        <v>780</v>
      </c>
      <c r="P50" s="22" t="s">
        <v>639</v>
      </c>
      <c r="Q50" s="13">
        <v>1000</v>
      </c>
      <c r="R50" s="10">
        <v>0.15190199999999998</v>
      </c>
      <c r="S50" s="10"/>
      <c r="T50" s="78"/>
      <c r="U50" s="230" t="s">
        <v>742</v>
      </c>
      <c r="V50" s="231"/>
    </row>
    <row r="51" spans="1:22" ht="31.5" x14ac:dyDescent="0.25">
      <c r="A51" s="198" t="s">
        <v>108</v>
      </c>
      <c r="B51" s="232" t="s">
        <v>517</v>
      </c>
      <c r="C51" s="233" t="s">
        <v>496</v>
      </c>
      <c r="D51" s="233" t="s">
        <v>398</v>
      </c>
      <c r="E51" s="233" t="s">
        <v>732</v>
      </c>
      <c r="F51" s="11" t="s">
        <v>847</v>
      </c>
      <c r="G51" s="12">
        <v>322101</v>
      </c>
      <c r="H51" s="12" t="s">
        <v>561</v>
      </c>
      <c r="I51" s="12" t="s">
        <v>619</v>
      </c>
      <c r="J51" s="12" t="s">
        <v>620</v>
      </c>
      <c r="K51" s="241">
        <v>44743</v>
      </c>
      <c r="L51" s="12" t="s">
        <v>621</v>
      </c>
      <c r="M51" s="12" t="s">
        <v>779</v>
      </c>
      <c r="N51" s="240" t="s">
        <v>780</v>
      </c>
      <c r="O51" s="240" t="s">
        <v>780</v>
      </c>
      <c r="P51" s="22" t="s">
        <v>643</v>
      </c>
      <c r="Q51" s="13">
        <v>1000</v>
      </c>
      <c r="R51" s="10">
        <v>14.093720999999999</v>
      </c>
      <c r="S51" s="10"/>
      <c r="T51" s="78"/>
      <c r="U51" s="230" t="s">
        <v>742</v>
      </c>
      <c r="V51" s="231"/>
    </row>
    <row r="52" spans="1:22" ht="31.5" x14ac:dyDescent="0.25">
      <c r="A52" s="198" t="s">
        <v>109</v>
      </c>
      <c r="B52" s="232" t="s">
        <v>517</v>
      </c>
      <c r="C52" s="233" t="s">
        <v>496</v>
      </c>
      <c r="D52" s="233" t="s">
        <v>398</v>
      </c>
      <c r="E52" s="233" t="s">
        <v>732</v>
      </c>
      <c r="F52" s="11" t="s">
        <v>847</v>
      </c>
      <c r="G52" s="12">
        <v>322102</v>
      </c>
      <c r="H52" s="12" t="s">
        <v>546</v>
      </c>
      <c r="I52" s="12" t="s">
        <v>619</v>
      </c>
      <c r="J52" s="12" t="s">
        <v>620</v>
      </c>
      <c r="K52" s="241">
        <v>44743</v>
      </c>
      <c r="L52" s="12" t="s">
        <v>621</v>
      </c>
      <c r="M52" s="12" t="s">
        <v>779</v>
      </c>
      <c r="N52" s="240" t="s">
        <v>780</v>
      </c>
      <c r="O52" s="240" t="s">
        <v>780</v>
      </c>
      <c r="P52" s="22" t="s">
        <v>644</v>
      </c>
      <c r="Q52" s="13">
        <v>1000</v>
      </c>
      <c r="R52" s="10">
        <v>8.9382319999999993</v>
      </c>
      <c r="S52" s="10"/>
      <c r="T52" s="78"/>
      <c r="U52" s="230" t="s">
        <v>742</v>
      </c>
      <c r="V52" s="231"/>
    </row>
    <row r="53" spans="1:22" ht="31.5" x14ac:dyDescent="0.25">
      <c r="A53" s="198" t="s">
        <v>110</v>
      </c>
      <c r="B53" s="232" t="s">
        <v>517</v>
      </c>
      <c r="C53" s="233" t="s">
        <v>496</v>
      </c>
      <c r="D53" s="233" t="s">
        <v>398</v>
      </c>
      <c r="E53" s="233" t="s">
        <v>732</v>
      </c>
      <c r="F53" s="11" t="s">
        <v>847</v>
      </c>
      <c r="G53" s="12">
        <v>322103</v>
      </c>
      <c r="H53" s="12" t="s">
        <v>547</v>
      </c>
      <c r="I53" s="12" t="s">
        <v>619</v>
      </c>
      <c r="J53" s="12" t="s">
        <v>620</v>
      </c>
      <c r="K53" s="241">
        <v>44743</v>
      </c>
      <c r="L53" s="12" t="s">
        <v>621</v>
      </c>
      <c r="M53" s="12" t="s">
        <v>779</v>
      </c>
      <c r="N53" s="240" t="s">
        <v>780</v>
      </c>
      <c r="O53" s="240" t="s">
        <v>780</v>
      </c>
      <c r="P53" s="22" t="s">
        <v>645</v>
      </c>
      <c r="Q53" s="13">
        <v>1000</v>
      </c>
      <c r="R53" s="10">
        <v>14.224017999999999</v>
      </c>
      <c r="S53" s="10"/>
      <c r="T53" s="78"/>
      <c r="U53" s="230" t="s">
        <v>742</v>
      </c>
      <c r="V53" s="231"/>
    </row>
    <row r="54" spans="1:22" ht="31.5" x14ac:dyDescent="0.25">
      <c r="A54" s="198" t="s">
        <v>111</v>
      </c>
      <c r="B54" s="232" t="s">
        <v>517</v>
      </c>
      <c r="C54" s="233" t="s">
        <v>540</v>
      </c>
      <c r="D54" s="233" t="s">
        <v>541</v>
      </c>
      <c r="E54" s="233" t="s">
        <v>509</v>
      </c>
      <c r="F54" s="11" t="s">
        <v>848</v>
      </c>
      <c r="G54" s="12">
        <v>611201</v>
      </c>
      <c r="H54" s="12" t="s">
        <v>562</v>
      </c>
      <c r="I54" s="12" t="s">
        <v>619</v>
      </c>
      <c r="J54" s="12" t="s">
        <v>620</v>
      </c>
      <c r="K54" s="241">
        <v>44743</v>
      </c>
      <c r="L54" s="12" t="s">
        <v>621</v>
      </c>
      <c r="M54" s="12" t="s">
        <v>779</v>
      </c>
      <c r="N54" s="240" t="s">
        <v>780</v>
      </c>
      <c r="O54" s="240" t="s">
        <v>780</v>
      </c>
      <c r="P54" s="22" t="s">
        <v>761</v>
      </c>
      <c r="Q54" s="13">
        <v>1000</v>
      </c>
      <c r="R54" s="10">
        <v>0</v>
      </c>
      <c r="S54" s="10"/>
      <c r="T54" s="78"/>
      <c r="U54" s="230" t="s">
        <v>742</v>
      </c>
      <c r="V54" s="231"/>
    </row>
    <row r="55" spans="1:22" ht="31.5" x14ac:dyDescent="0.25">
      <c r="A55" s="198" t="s">
        <v>112</v>
      </c>
      <c r="B55" s="232" t="s">
        <v>517</v>
      </c>
      <c r="C55" s="233" t="s">
        <v>540</v>
      </c>
      <c r="D55" s="233" t="s">
        <v>541</v>
      </c>
      <c r="E55" s="233" t="s">
        <v>509</v>
      </c>
      <c r="F55" s="11" t="s">
        <v>848</v>
      </c>
      <c r="G55" s="12">
        <v>611202</v>
      </c>
      <c r="H55" s="12" t="s">
        <v>563</v>
      </c>
      <c r="I55" s="12" t="s">
        <v>619</v>
      </c>
      <c r="J55" s="12" t="s">
        <v>620</v>
      </c>
      <c r="K55" s="241">
        <v>44743</v>
      </c>
      <c r="L55" s="12" t="s">
        <v>621</v>
      </c>
      <c r="M55" s="12" t="s">
        <v>779</v>
      </c>
      <c r="N55" s="240" t="s">
        <v>780</v>
      </c>
      <c r="O55" s="240" t="s">
        <v>780</v>
      </c>
      <c r="P55" s="22" t="s">
        <v>646</v>
      </c>
      <c r="Q55" s="13">
        <v>1000</v>
      </c>
      <c r="R55" s="10">
        <v>20.093997000000002</v>
      </c>
      <c r="S55" s="10"/>
      <c r="T55" s="78"/>
      <c r="U55" s="230" t="s">
        <v>742</v>
      </c>
      <c r="V55" s="231"/>
    </row>
    <row r="56" spans="1:22" ht="31.5" x14ac:dyDescent="0.25">
      <c r="A56" s="198" t="s">
        <v>113</v>
      </c>
      <c r="B56" s="232" t="s">
        <v>517</v>
      </c>
      <c r="C56" s="233" t="s">
        <v>540</v>
      </c>
      <c r="D56" s="233" t="s">
        <v>541</v>
      </c>
      <c r="E56" s="233" t="s">
        <v>509</v>
      </c>
      <c r="F56" s="11" t="s">
        <v>848</v>
      </c>
      <c r="G56" s="12">
        <v>611203</v>
      </c>
      <c r="H56" s="12" t="s">
        <v>564</v>
      </c>
      <c r="I56" s="12" t="s">
        <v>619</v>
      </c>
      <c r="J56" s="12" t="s">
        <v>620</v>
      </c>
      <c r="K56" s="241">
        <v>44743</v>
      </c>
      <c r="L56" s="12" t="s">
        <v>621</v>
      </c>
      <c r="M56" s="12" t="s">
        <v>779</v>
      </c>
      <c r="N56" s="240" t="s">
        <v>780</v>
      </c>
      <c r="O56" s="240" t="s">
        <v>780</v>
      </c>
      <c r="P56" s="22" t="s">
        <v>647</v>
      </c>
      <c r="Q56" s="13">
        <v>1000</v>
      </c>
      <c r="R56" s="10">
        <v>6.9641299999999999</v>
      </c>
      <c r="S56" s="10"/>
      <c r="T56" s="78"/>
      <c r="U56" s="230" t="s">
        <v>742</v>
      </c>
      <c r="V56" s="231"/>
    </row>
    <row r="57" spans="1:22" ht="31.5" x14ac:dyDescent="0.25">
      <c r="A57" s="198" t="s">
        <v>114</v>
      </c>
      <c r="B57" s="232" t="s">
        <v>517</v>
      </c>
      <c r="C57" s="233" t="s">
        <v>539</v>
      </c>
      <c r="D57" s="233" t="s">
        <v>398</v>
      </c>
      <c r="E57" s="233" t="s">
        <v>497</v>
      </c>
      <c r="F57" s="11" t="s">
        <v>849</v>
      </c>
      <c r="G57" s="12">
        <v>521201</v>
      </c>
      <c r="H57" s="12" t="s">
        <v>561</v>
      </c>
      <c r="I57" s="12" t="s">
        <v>619</v>
      </c>
      <c r="J57" s="12" t="s">
        <v>620</v>
      </c>
      <c r="K57" s="241">
        <v>44743</v>
      </c>
      <c r="L57" s="12" t="s">
        <v>621</v>
      </c>
      <c r="M57" s="12" t="s">
        <v>779</v>
      </c>
      <c r="N57" s="240" t="s">
        <v>780</v>
      </c>
      <c r="O57" s="240" t="s">
        <v>780</v>
      </c>
      <c r="P57" s="22" t="s">
        <v>648</v>
      </c>
      <c r="Q57" s="13">
        <v>1000</v>
      </c>
      <c r="R57" s="10">
        <v>13.237601999999999</v>
      </c>
      <c r="S57" s="10"/>
      <c r="T57" s="78"/>
      <c r="U57" s="230" t="s">
        <v>742</v>
      </c>
      <c r="V57" s="231"/>
    </row>
    <row r="58" spans="1:22" ht="31.5" x14ac:dyDescent="0.25">
      <c r="A58" s="198" t="s">
        <v>115</v>
      </c>
      <c r="B58" s="232" t="s">
        <v>517</v>
      </c>
      <c r="C58" s="233" t="s">
        <v>539</v>
      </c>
      <c r="D58" s="233" t="s">
        <v>398</v>
      </c>
      <c r="E58" s="233" t="s">
        <v>497</v>
      </c>
      <c r="F58" s="11" t="s">
        <v>849</v>
      </c>
      <c r="G58" s="12">
        <v>521202</v>
      </c>
      <c r="H58" s="12" t="s">
        <v>558</v>
      </c>
      <c r="I58" s="12" t="s">
        <v>619</v>
      </c>
      <c r="J58" s="12" t="s">
        <v>620</v>
      </c>
      <c r="K58" s="241">
        <v>44743</v>
      </c>
      <c r="L58" s="12" t="s">
        <v>621</v>
      </c>
      <c r="M58" s="12" t="s">
        <v>779</v>
      </c>
      <c r="N58" s="240" t="s">
        <v>780</v>
      </c>
      <c r="O58" s="240" t="s">
        <v>780</v>
      </c>
      <c r="P58" s="22" t="s">
        <v>649</v>
      </c>
      <c r="Q58" s="13">
        <v>1000</v>
      </c>
      <c r="R58" s="10">
        <v>20.892023999999999</v>
      </c>
      <c r="S58" s="10"/>
      <c r="T58" s="78"/>
      <c r="U58" s="230" t="s">
        <v>742</v>
      </c>
      <c r="V58" s="231"/>
    </row>
    <row r="59" spans="1:22" ht="31.5" x14ac:dyDescent="0.25">
      <c r="A59" s="198" t="s">
        <v>116</v>
      </c>
      <c r="B59" s="232" t="s">
        <v>517</v>
      </c>
      <c r="C59" s="233" t="s">
        <v>537</v>
      </c>
      <c r="D59" s="233" t="s">
        <v>541</v>
      </c>
      <c r="E59" s="233" t="s">
        <v>733</v>
      </c>
      <c r="F59" s="11" t="s">
        <v>850</v>
      </c>
      <c r="G59" s="12">
        <v>421501</v>
      </c>
      <c r="H59" s="12" t="s">
        <v>565</v>
      </c>
      <c r="I59" s="12" t="s">
        <v>619</v>
      </c>
      <c r="J59" s="12" t="s">
        <v>620</v>
      </c>
      <c r="K59" s="241">
        <v>44743</v>
      </c>
      <c r="L59" s="12" t="s">
        <v>621</v>
      </c>
      <c r="M59" s="12" t="s">
        <v>779</v>
      </c>
      <c r="N59" s="240" t="s">
        <v>780</v>
      </c>
      <c r="O59" s="240" t="s">
        <v>780</v>
      </c>
      <c r="P59" s="22" t="s">
        <v>650</v>
      </c>
      <c r="Q59" s="13">
        <v>1000</v>
      </c>
      <c r="R59" s="10">
        <v>9.3150000000000013</v>
      </c>
      <c r="S59" s="10"/>
      <c r="T59" s="78"/>
      <c r="U59" s="230" t="s">
        <v>742</v>
      </c>
      <c r="V59" s="231"/>
    </row>
    <row r="60" spans="1:22" ht="31.5" x14ac:dyDescent="0.25">
      <c r="A60" s="198" t="s">
        <v>117</v>
      </c>
      <c r="B60" s="232" t="s">
        <v>517</v>
      </c>
      <c r="C60" s="233" t="s">
        <v>537</v>
      </c>
      <c r="D60" s="233" t="s">
        <v>541</v>
      </c>
      <c r="E60" s="233" t="s">
        <v>733</v>
      </c>
      <c r="F60" s="11" t="s">
        <v>850</v>
      </c>
      <c r="G60" s="12">
        <v>421502</v>
      </c>
      <c r="H60" s="12" t="s">
        <v>566</v>
      </c>
      <c r="I60" s="12" t="s">
        <v>619</v>
      </c>
      <c r="J60" s="12" t="s">
        <v>620</v>
      </c>
      <c r="K60" s="241">
        <v>44743</v>
      </c>
      <c r="L60" s="12" t="s">
        <v>621</v>
      </c>
      <c r="M60" s="12" t="s">
        <v>779</v>
      </c>
      <c r="N60" s="240" t="s">
        <v>780</v>
      </c>
      <c r="O60" s="240" t="s">
        <v>780</v>
      </c>
      <c r="P60" s="22" t="s">
        <v>651</v>
      </c>
      <c r="Q60" s="13">
        <v>1000</v>
      </c>
      <c r="R60" s="10">
        <v>14.043406000000001</v>
      </c>
      <c r="S60" s="10"/>
      <c r="T60" s="78"/>
      <c r="U60" s="230" t="s">
        <v>742</v>
      </c>
      <c r="V60" s="231"/>
    </row>
    <row r="61" spans="1:22" ht="31.5" x14ac:dyDescent="0.25">
      <c r="A61" s="198" t="s">
        <v>118</v>
      </c>
      <c r="B61" s="232" t="s">
        <v>517</v>
      </c>
      <c r="C61" s="233" t="s">
        <v>537</v>
      </c>
      <c r="D61" s="233" t="s">
        <v>541</v>
      </c>
      <c r="E61" s="233" t="s">
        <v>733</v>
      </c>
      <c r="F61" s="11" t="s">
        <v>839</v>
      </c>
      <c r="G61" s="12">
        <v>422202</v>
      </c>
      <c r="H61" s="12" t="s">
        <v>567</v>
      </c>
      <c r="I61" s="12" t="s">
        <v>619</v>
      </c>
      <c r="J61" s="12" t="s">
        <v>620</v>
      </c>
      <c r="K61" s="241">
        <v>44743</v>
      </c>
      <c r="L61" s="12" t="s">
        <v>621</v>
      </c>
      <c r="M61" s="12" t="s">
        <v>779</v>
      </c>
      <c r="N61" s="240" t="s">
        <v>780</v>
      </c>
      <c r="O61" s="240" t="s">
        <v>780</v>
      </c>
      <c r="P61" s="22" t="s">
        <v>652</v>
      </c>
      <c r="Q61" s="13">
        <v>1000</v>
      </c>
      <c r="R61" s="10">
        <v>28.878309999999999</v>
      </c>
      <c r="S61" s="10"/>
      <c r="T61" s="78"/>
      <c r="U61" s="230" t="s">
        <v>742</v>
      </c>
      <c r="V61" s="231"/>
    </row>
    <row r="62" spans="1:22" ht="31.5" x14ac:dyDescent="0.25">
      <c r="A62" s="198" t="s">
        <v>119</v>
      </c>
      <c r="B62" s="232" t="s">
        <v>517</v>
      </c>
      <c r="C62" s="233" t="s">
        <v>537</v>
      </c>
      <c r="D62" s="233" t="s">
        <v>541</v>
      </c>
      <c r="E62" s="233" t="s">
        <v>733</v>
      </c>
      <c r="F62" s="11" t="s">
        <v>839</v>
      </c>
      <c r="G62" s="12">
        <v>422203</v>
      </c>
      <c r="H62" s="12" t="s">
        <v>568</v>
      </c>
      <c r="I62" s="12" t="s">
        <v>619</v>
      </c>
      <c r="J62" s="12" t="s">
        <v>620</v>
      </c>
      <c r="K62" s="241">
        <v>44743</v>
      </c>
      <c r="L62" s="12" t="s">
        <v>621</v>
      </c>
      <c r="M62" s="12" t="s">
        <v>779</v>
      </c>
      <c r="N62" s="240" t="s">
        <v>780</v>
      </c>
      <c r="O62" s="240" t="s">
        <v>780</v>
      </c>
      <c r="P62" s="22" t="s">
        <v>653</v>
      </c>
      <c r="Q62" s="13">
        <v>1000</v>
      </c>
      <c r="R62" s="10">
        <v>0.39076</v>
      </c>
      <c r="S62" s="10"/>
      <c r="T62" s="78"/>
      <c r="U62" s="230" t="s">
        <v>742</v>
      </c>
      <c r="V62" s="231"/>
    </row>
    <row r="63" spans="1:22" ht="31.5" x14ac:dyDescent="0.25">
      <c r="A63" s="198" t="s">
        <v>120</v>
      </c>
      <c r="B63" s="232" t="s">
        <v>517</v>
      </c>
      <c r="C63" s="233" t="s">
        <v>537</v>
      </c>
      <c r="D63" s="233" t="s">
        <v>541</v>
      </c>
      <c r="E63" s="233" t="s">
        <v>733</v>
      </c>
      <c r="F63" s="11" t="s">
        <v>851</v>
      </c>
      <c r="G63" s="12">
        <v>421101</v>
      </c>
      <c r="H63" s="12" t="s">
        <v>553</v>
      </c>
      <c r="I63" s="12" t="s">
        <v>619</v>
      </c>
      <c r="J63" s="12" t="s">
        <v>620</v>
      </c>
      <c r="K63" s="241">
        <v>44743</v>
      </c>
      <c r="L63" s="12" t="s">
        <v>621</v>
      </c>
      <c r="M63" s="12" t="s">
        <v>779</v>
      </c>
      <c r="N63" s="240" t="s">
        <v>780</v>
      </c>
      <c r="O63" s="240" t="s">
        <v>780</v>
      </c>
      <c r="P63" s="22" t="s">
        <v>654</v>
      </c>
      <c r="Q63" s="13">
        <v>1000</v>
      </c>
      <c r="R63" s="10">
        <v>15.316419999999999</v>
      </c>
      <c r="S63" s="10"/>
      <c r="T63" s="78"/>
      <c r="U63" s="230" t="s">
        <v>742</v>
      </c>
      <c r="V63" s="231"/>
    </row>
    <row r="64" spans="1:22" ht="31.5" x14ac:dyDescent="0.25">
      <c r="A64" s="198" t="s">
        <v>121</v>
      </c>
      <c r="B64" s="232" t="s">
        <v>517</v>
      </c>
      <c r="C64" s="233" t="s">
        <v>537</v>
      </c>
      <c r="D64" s="233" t="s">
        <v>398</v>
      </c>
      <c r="E64" s="233" t="s">
        <v>734</v>
      </c>
      <c r="F64" s="11" t="s">
        <v>851</v>
      </c>
      <c r="G64" s="12">
        <v>421102</v>
      </c>
      <c r="H64" s="12" t="s">
        <v>554</v>
      </c>
      <c r="I64" s="12" t="s">
        <v>619</v>
      </c>
      <c r="J64" s="12" t="s">
        <v>620</v>
      </c>
      <c r="K64" s="241">
        <v>44743</v>
      </c>
      <c r="L64" s="12" t="s">
        <v>621</v>
      </c>
      <c r="M64" s="12" t="s">
        <v>779</v>
      </c>
      <c r="N64" s="240" t="s">
        <v>780</v>
      </c>
      <c r="O64" s="240" t="s">
        <v>780</v>
      </c>
      <c r="P64" s="22" t="s">
        <v>655</v>
      </c>
      <c r="Q64" s="13">
        <v>1000</v>
      </c>
      <c r="R64" s="10">
        <v>38.53734</v>
      </c>
      <c r="S64" s="10"/>
      <c r="T64" s="78"/>
      <c r="U64" s="230" t="s">
        <v>742</v>
      </c>
      <c r="V64" s="231"/>
    </row>
    <row r="65" spans="1:22" ht="31.5" x14ac:dyDescent="0.25">
      <c r="A65" s="198" t="s">
        <v>122</v>
      </c>
      <c r="B65" s="232" t="s">
        <v>517</v>
      </c>
      <c r="C65" s="233" t="s">
        <v>537</v>
      </c>
      <c r="D65" s="233" t="s">
        <v>398</v>
      </c>
      <c r="E65" s="233" t="s">
        <v>734</v>
      </c>
      <c r="F65" s="11" t="s">
        <v>851</v>
      </c>
      <c r="G65" s="12">
        <v>421103</v>
      </c>
      <c r="H65" s="12" t="s">
        <v>555</v>
      </c>
      <c r="I65" s="12" t="s">
        <v>619</v>
      </c>
      <c r="J65" s="12" t="s">
        <v>620</v>
      </c>
      <c r="K65" s="241">
        <v>44743</v>
      </c>
      <c r="L65" s="12" t="s">
        <v>621</v>
      </c>
      <c r="M65" s="12" t="s">
        <v>779</v>
      </c>
      <c r="N65" s="240" t="s">
        <v>780</v>
      </c>
      <c r="O65" s="240" t="s">
        <v>780</v>
      </c>
      <c r="P65" s="22" t="s">
        <v>656</v>
      </c>
      <c r="Q65" s="13">
        <v>1000</v>
      </c>
      <c r="R65" s="10">
        <v>38.642310000000002</v>
      </c>
      <c r="S65" s="10"/>
      <c r="T65" s="78"/>
      <c r="U65" s="230" t="s">
        <v>742</v>
      </c>
      <c r="V65" s="231"/>
    </row>
    <row r="66" spans="1:22" ht="31.5" x14ac:dyDescent="0.25">
      <c r="A66" s="198" t="s">
        <v>123</v>
      </c>
      <c r="B66" s="232" t="s">
        <v>517</v>
      </c>
      <c r="C66" s="233" t="s">
        <v>537</v>
      </c>
      <c r="D66" s="233" t="s">
        <v>398</v>
      </c>
      <c r="E66" s="233" t="s">
        <v>735</v>
      </c>
      <c r="F66" s="11" t="s">
        <v>851</v>
      </c>
      <c r="G66" s="12">
        <v>421104</v>
      </c>
      <c r="H66" s="12" t="s">
        <v>556</v>
      </c>
      <c r="I66" s="12" t="s">
        <v>619</v>
      </c>
      <c r="J66" s="12" t="s">
        <v>620</v>
      </c>
      <c r="K66" s="241">
        <v>44743</v>
      </c>
      <c r="L66" s="12" t="s">
        <v>621</v>
      </c>
      <c r="M66" s="12" t="s">
        <v>779</v>
      </c>
      <c r="N66" s="240" t="s">
        <v>780</v>
      </c>
      <c r="O66" s="240" t="s">
        <v>780</v>
      </c>
      <c r="P66" s="22" t="s">
        <v>762</v>
      </c>
      <c r="Q66" s="13">
        <v>1000</v>
      </c>
      <c r="R66" s="10">
        <v>37.738060000000004</v>
      </c>
      <c r="S66" s="10"/>
      <c r="T66" s="78"/>
      <c r="U66" s="230" t="s">
        <v>742</v>
      </c>
      <c r="V66" s="231"/>
    </row>
    <row r="67" spans="1:22" ht="31.5" x14ac:dyDescent="0.25">
      <c r="A67" s="198" t="s">
        <v>124</v>
      </c>
      <c r="B67" s="232" t="s">
        <v>517</v>
      </c>
      <c r="C67" s="233" t="s">
        <v>496</v>
      </c>
      <c r="D67" s="233" t="s">
        <v>398</v>
      </c>
      <c r="E67" s="233" t="s">
        <v>736</v>
      </c>
      <c r="F67" s="11" t="s">
        <v>852</v>
      </c>
      <c r="G67" s="12">
        <v>323201</v>
      </c>
      <c r="H67" s="12" t="s">
        <v>558</v>
      </c>
      <c r="I67" s="12" t="s">
        <v>619</v>
      </c>
      <c r="J67" s="12" t="s">
        <v>620</v>
      </c>
      <c r="K67" s="241">
        <v>44743</v>
      </c>
      <c r="L67" s="12" t="s">
        <v>621</v>
      </c>
      <c r="M67" s="12" t="s">
        <v>779</v>
      </c>
      <c r="N67" s="240" t="s">
        <v>780</v>
      </c>
      <c r="O67" s="240" t="s">
        <v>780</v>
      </c>
      <c r="P67" s="22" t="s">
        <v>657</v>
      </c>
      <c r="Q67" s="13">
        <v>1000</v>
      </c>
      <c r="R67" s="10">
        <v>11.403084</v>
      </c>
      <c r="S67" s="10"/>
      <c r="T67" s="78"/>
      <c r="U67" s="230" t="s">
        <v>742</v>
      </c>
      <c r="V67" s="231"/>
    </row>
    <row r="68" spans="1:22" ht="31.5" x14ac:dyDescent="0.25">
      <c r="A68" s="198" t="s">
        <v>125</v>
      </c>
      <c r="B68" s="232" t="s">
        <v>517</v>
      </c>
      <c r="C68" s="233" t="s">
        <v>496</v>
      </c>
      <c r="D68" s="233" t="s">
        <v>398</v>
      </c>
      <c r="E68" s="233" t="s">
        <v>736</v>
      </c>
      <c r="F68" s="11" t="s">
        <v>852</v>
      </c>
      <c r="G68" s="12">
        <v>323202</v>
      </c>
      <c r="H68" s="12" t="s">
        <v>559</v>
      </c>
      <c r="I68" s="12" t="s">
        <v>619</v>
      </c>
      <c r="J68" s="12" t="s">
        <v>620</v>
      </c>
      <c r="K68" s="241">
        <v>44743</v>
      </c>
      <c r="L68" s="12" t="s">
        <v>621</v>
      </c>
      <c r="M68" s="12" t="s">
        <v>779</v>
      </c>
      <c r="N68" s="240" t="s">
        <v>780</v>
      </c>
      <c r="O68" s="240" t="s">
        <v>780</v>
      </c>
      <c r="P68" s="22" t="s">
        <v>658</v>
      </c>
      <c r="Q68" s="13">
        <v>1000</v>
      </c>
      <c r="R68" s="10">
        <v>11.27957</v>
      </c>
      <c r="S68" s="10"/>
      <c r="T68" s="78"/>
      <c r="U68" s="230" t="s">
        <v>742</v>
      </c>
      <c r="V68" s="231"/>
    </row>
    <row r="69" spans="1:22" ht="31.5" x14ac:dyDescent="0.25">
      <c r="A69" s="198" t="s">
        <v>126</v>
      </c>
      <c r="B69" s="232" t="s">
        <v>517</v>
      </c>
      <c r="C69" s="233" t="s">
        <v>538</v>
      </c>
      <c r="D69" s="233" t="s">
        <v>541</v>
      </c>
      <c r="E69" s="233" t="s">
        <v>514</v>
      </c>
      <c r="F69" s="11" t="s">
        <v>845</v>
      </c>
      <c r="G69" s="12">
        <v>622303</v>
      </c>
      <c r="H69" s="12" t="s">
        <v>569</v>
      </c>
      <c r="I69" s="12" t="s">
        <v>619</v>
      </c>
      <c r="J69" s="12" t="s">
        <v>620</v>
      </c>
      <c r="K69" s="241">
        <v>44743</v>
      </c>
      <c r="L69" s="12" t="s">
        <v>621</v>
      </c>
      <c r="M69" s="12" t="s">
        <v>779</v>
      </c>
      <c r="N69" s="240" t="s">
        <v>780</v>
      </c>
      <c r="O69" s="240" t="s">
        <v>780</v>
      </c>
      <c r="P69" s="22" t="s">
        <v>659</v>
      </c>
      <c r="Q69" s="13">
        <v>1000</v>
      </c>
      <c r="R69" s="10">
        <v>2.669089</v>
      </c>
      <c r="S69" s="10"/>
      <c r="T69" s="78"/>
      <c r="U69" s="230" t="s">
        <v>742</v>
      </c>
      <c r="V69" s="231"/>
    </row>
    <row r="70" spans="1:22" ht="31.5" x14ac:dyDescent="0.25">
      <c r="A70" s="198" t="s">
        <v>127</v>
      </c>
      <c r="B70" s="232" t="s">
        <v>517</v>
      </c>
      <c r="C70" s="233" t="s">
        <v>538</v>
      </c>
      <c r="D70" s="233" t="s">
        <v>541</v>
      </c>
      <c r="E70" s="233" t="s">
        <v>514</v>
      </c>
      <c r="F70" s="11" t="s">
        <v>845</v>
      </c>
      <c r="G70" s="12">
        <v>622304</v>
      </c>
      <c r="H70" s="12" t="s">
        <v>570</v>
      </c>
      <c r="I70" s="12" t="s">
        <v>619</v>
      </c>
      <c r="J70" s="12" t="s">
        <v>620</v>
      </c>
      <c r="K70" s="241">
        <v>44743</v>
      </c>
      <c r="L70" s="12" t="s">
        <v>621</v>
      </c>
      <c r="M70" s="12" t="s">
        <v>779</v>
      </c>
      <c r="N70" s="240" t="s">
        <v>780</v>
      </c>
      <c r="O70" s="240" t="s">
        <v>780</v>
      </c>
      <c r="P70" s="22" t="s">
        <v>660</v>
      </c>
      <c r="Q70" s="13">
        <v>1000</v>
      </c>
      <c r="R70" s="10">
        <v>2.7045779999999997</v>
      </c>
      <c r="S70" s="10"/>
      <c r="T70" s="78"/>
      <c r="U70" s="230" t="s">
        <v>742</v>
      </c>
      <c r="V70" s="231"/>
    </row>
    <row r="71" spans="1:22" ht="31.5" x14ac:dyDescent="0.25">
      <c r="A71" s="198" t="s">
        <v>128</v>
      </c>
      <c r="B71" s="232" t="s">
        <v>517</v>
      </c>
      <c r="C71" s="233" t="s">
        <v>540</v>
      </c>
      <c r="D71" s="233" t="s">
        <v>541</v>
      </c>
      <c r="E71" s="233" t="s">
        <v>509</v>
      </c>
      <c r="F71" s="11" t="s">
        <v>848</v>
      </c>
      <c r="G71" s="12">
        <v>611204</v>
      </c>
      <c r="H71" s="12" t="s">
        <v>571</v>
      </c>
      <c r="I71" s="12" t="s">
        <v>619</v>
      </c>
      <c r="J71" s="12" t="s">
        <v>620</v>
      </c>
      <c r="K71" s="241">
        <v>44743</v>
      </c>
      <c r="L71" s="12" t="s">
        <v>621</v>
      </c>
      <c r="M71" s="12" t="s">
        <v>779</v>
      </c>
      <c r="N71" s="240" t="s">
        <v>780</v>
      </c>
      <c r="O71" s="240" t="s">
        <v>780</v>
      </c>
      <c r="P71" s="22" t="s">
        <v>661</v>
      </c>
      <c r="Q71" s="13">
        <v>1000</v>
      </c>
      <c r="R71" s="10">
        <v>28.391086000000001</v>
      </c>
      <c r="S71" s="10"/>
      <c r="T71" s="78"/>
      <c r="U71" s="230" t="s">
        <v>742</v>
      </c>
      <c r="V71" s="231"/>
    </row>
    <row r="72" spans="1:22" ht="31.5" x14ac:dyDescent="0.25">
      <c r="A72" s="198" t="s">
        <v>129</v>
      </c>
      <c r="B72" s="232" t="s">
        <v>517</v>
      </c>
      <c r="C72" s="233" t="s">
        <v>537</v>
      </c>
      <c r="D72" s="233" t="s">
        <v>398</v>
      </c>
      <c r="E72" s="233" t="s">
        <v>733</v>
      </c>
      <c r="F72" s="11" t="s">
        <v>853</v>
      </c>
      <c r="G72" s="12">
        <v>421201</v>
      </c>
      <c r="H72" s="12" t="s">
        <v>544</v>
      </c>
      <c r="I72" s="12" t="s">
        <v>619</v>
      </c>
      <c r="J72" s="12" t="s">
        <v>620</v>
      </c>
      <c r="K72" s="241">
        <v>44743</v>
      </c>
      <c r="L72" s="12" t="s">
        <v>621</v>
      </c>
      <c r="M72" s="12" t="s">
        <v>779</v>
      </c>
      <c r="N72" s="240" t="s">
        <v>780</v>
      </c>
      <c r="O72" s="240" t="s">
        <v>780</v>
      </c>
      <c r="P72" s="22" t="s">
        <v>662</v>
      </c>
      <c r="Q72" s="13">
        <v>1000</v>
      </c>
      <c r="R72" s="10">
        <v>8.7431699999999992</v>
      </c>
      <c r="S72" s="10"/>
      <c r="T72" s="78"/>
      <c r="U72" s="230" t="s">
        <v>742</v>
      </c>
      <c r="V72" s="231"/>
    </row>
    <row r="73" spans="1:22" ht="31.5" x14ac:dyDescent="0.25">
      <c r="A73" s="198" t="s">
        <v>130</v>
      </c>
      <c r="B73" s="232" t="s">
        <v>517</v>
      </c>
      <c r="C73" s="233" t="s">
        <v>537</v>
      </c>
      <c r="D73" s="233" t="s">
        <v>398</v>
      </c>
      <c r="E73" s="233" t="s">
        <v>733</v>
      </c>
      <c r="F73" s="11" t="s">
        <v>853</v>
      </c>
      <c r="G73" s="12">
        <v>421202</v>
      </c>
      <c r="H73" s="12" t="s">
        <v>572</v>
      </c>
      <c r="I73" s="12" t="s">
        <v>619</v>
      </c>
      <c r="J73" s="12" t="s">
        <v>620</v>
      </c>
      <c r="K73" s="241">
        <v>44743</v>
      </c>
      <c r="L73" s="12" t="s">
        <v>621</v>
      </c>
      <c r="M73" s="12" t="s">
        <v>779</v>
      </c>
      <c r="N73" s="240" t="s">
        <v>780</v>
      </c>
      <c r="O73" s="240" t="s">
        <v>780</v>
      </c>
      <c r="P73" s="22" t="s">
        <v>663</v>
      </c>
      <c r="Q73" s="13">
        <v>1000</v>
      </c>
      <c r="R73" s="10">
        <v>5.3363949999999996</v>
      </c>
      <c r="S73" s="10"/>
      <c r="T73" s="78"/>
      <c r="U73" s="230" t="s">
        <v>742</v>
      </c>
      <c r="V73" s="231"/>
    </row>
    <row r="74" spans="1:22" ht="25.5" x14ac:dyDescent="0.25">
      <c r="A74" s="198" t="s">
        <v>131</v>
      </c>
      <c r="B74" s="232" t="s">
        <v>517</v>
      </c>
      <c r="C74" s="233" t="s">
        <v>540</v>
      </c>
      <c r="D74" s="233" t="s">
        <v>398</v>
      </c>
      <c r="E74" s="233" t="s">
        <v>512</v>
      </c>
      <c r="F74" s="11" t="s">
        <v>854</v>
      </c>
      <c r="G74" s="12">
        <v>615201</v>
      </c>
      <c r="H74" s="12" t="s">
        <v>561</v>
      </c>
      <c r="I74" s="12" t="s">
        <v>619</v>
      </c>
      <c r="J74" s="12" t="s">
        <v>620</v>
      </c>
      <c r="K74" s="241">
        <v>44743</v>
      </c>
      <c r="L74" s="12" t="s">
        <v>621</v>
      </c>
      <c r="M74" s="12" t="s">
        <v>779</v>
      </c>
      <c r="N74" s="240" t="s">
        <v>780</v>
      </c>
      <c r="O74" s="240" t="s">
        <v>780</v>
      </c>
      <c r="P74" s="22" t="s">
        <v>665</v>
      </c>
      <c r="Q74" s="13">
        <v>1000</v>
      </c>
      <c r="R74" s="10">
        <v>21.813484000000003</v>
      </c>
      <c r="S74" s="10"/>
      <c r="T74" s="78"/>
      <c r="U74" s="350" t="s">
        <v>741</v>
      </c>
      <c r="V74" s="351"/>
    </row>
    <row r="75" spans="1:22" ht="31.5" x14ac:dyDescent="0.25">
      <c r="A75" s="198" t="s">
        <v>132</v>
      </c>
      <c r="B75" s="232" t="s">
        <v>517</v>
      </c>
      <c r="C75" s="233" t="s">
        <v>540</v>
      </c>
      <c r="D75" s="233" t="s">
        <v>398</v>
      </c>
      <c r="E75" s="233" t="s">
        <v>512</v>
      </c>
      <c r="F75" s="11" t="s">
        <v>854</v>
      </c>
      <c r="G75" s="12">
        <v>615202</v>
      </c>
      <c r="H75" s="12" t="s">
        <v>574</v>
      </c>
      <c r="I75" s="12" t="s">
        <v>619</v>
      </c>
      <c r="J75" s="12" t="s">
        <v>620</v>
      </c>
      <c r="K75" s="241">
        <v>44743</v>
      </c>
      <c r="L75" s="12" t="s">
        <v>621</v>
      </c>
      <c r="M75" s="12" t="s">
        <v>779</v>
      </c>
      <c r="N75" s="240" t="s">
        <v>780</v>
      </c>
      <c r="O75" s="240" t="s">
        <v>780</v>
      </c>
      <c r="P75" s="22" t="s">
        <v>666</v>
      </c>
      <c r="Q75" s="13">
        <v>1000</v>
      </c>
      <c r="R75" s="10">
        <v>21.563707000000001</v>
      </c>
      <c r="S75" s="10"/>
      <c r="T75" s="78"/>
      <c r="U75" s="230" t="s">
        <v>742</v>
      </c>
      <c r="V75" s="230"/>
    </row>
    <row r="76" spans="1:22" ht="31.5" x14ac:dyDescent="0.25">
      <c r="A76" s="198" t="s">
        <v>133</v>
      </c>
      <c r="B76" s="232" t="s">
        <v>517</v>
      </c>
      <c r="C76" s="233" t="s">
        <v>540</v>
      </c>
      <c r="D76" s="233" t="s">
        <v>398</v>
      </c>
      <c r="E76" s="233" t="s">
        <v>512</v>
      </c>
      <c r="F76" s="11" t="s">
        <v>854</v>
      </c>
      <c r="G76" s="12">
        <v>615203</v>
      </c>
      <c r="H76" s="12" t="s">
        <v>547</v>
      </c>
      <c r="I76" s="12" t="s">
        <v>619</v>
      </c>
      <c r="J76" s="12" t="s">
        <v>620</v>
      </c>
      <c r="K76" s="241">
        <v>44743</v>
      </c>
      <c r="L76" s="12" t="s">
        <v>621</v>
      </c>
      <c r="M76" s="12" t="s">
        <v>779</v>
      </c>
      <c r="N76" s="240" t="s">
        <v>780</v>
      </c>
      <c r="O76" s="240" t="s">
        <v>780</v>
      </c>
      <c r="P76" s="22" t="s">
        <v>667</v>
      </c>
      <c r="Q76" s="13">
        <v>1000</v>
      </c>
      <c r="R76" s="10">
        <v>21.447915000000002</v>
      </c>
      <c r="S76" s="10"/>
      <c r="T76" s="78"/>
      <c r="U76" s="230" t="s">
        <v>742</v>
      </c>
      <c r="V76" s="230"/>
    </row>
    <row r="77" spans="1:22" ht="31.5" x14ac:dyDescent="0.25">
      <c r="A77" s="198" t="s">
        <v>134</v>
      </c>
      <c r="B77" s="232" t="s">
        <v>517</v>
      </c>
      <c r="C77" s="233" t="s">
        <v>540</v>
      </c>
      <c r="D77" s="233" t="s">
        <v>398</v>
      </c>
      <c r="E77" s="233" t="s">
        <v>512</v>
      </c>
      <c r="F77" s="11" t="s">
        <v>855</v>
      </c>
      <c r="G77" s="12">
        <v>615206</v>
      </c>
      <c r="H77" s="12" t="s">
        <v>573</v>
      </c>
      <c r="I77" s="12" t="s">
        <v>619</v>
      </c>
      <c r="J77" s="12" t="s">
        <v>620</v>
      </c>
      <c r="K77" s="241">
        <v>44743</v>
      </c>
      <c r="L77" s="12" t="s">
        <v>621</v>
      </c>
      <c r="M77" s="12" t="s">
        <v>779</v>
      </c>
      <c r="N77" s="240" t="s">
        <v>780</v>
      </c>
      <c r="O77" s="240" t="s">
        <v>780</v>
      </c>
      <c r="P77" s="22" t="s">
        <v>664</v>
      </c>
      <c r="Q77" s="13">
        <v>1000</v>
      </c>
      <c r="R77" s="10">
        <v>-20.860360999999997</v>
      </c>
      <c r="S77" s="10"/>
      <c r="T77" s="78"/>
      <c r="U77" s="230" t="s">
        <v>742</v>
      </c>
      <c r="V77" s="230"/>
    </row>
    <row r="78" spans="1:22" ht="31.5" x14ac:dyDescent="0.25">
      <c r="A78" s="198" t="s">
        <v>135</v>
      </c>
      <c r="B78" s="232" t="s">
        <v>517</v>
      </c>
      <c r="C78" s="233" t="s">
        <v>538</v>
      </c>
      <c r="D78" s="233" t="s">
        <v>398</v>
      </c>
      <c r="E78" s="233" t="e">
        <v>#N/A</v>
      </c>
      <c r="F78" s="11" t="s">
        <v>855</v>
      </c>
      <c r="G78" s="12">
        <v>615205</v>
      </c>
      <c r="H78" s="12" t="s">
        <v>768</v>
      </c>
      <c r="I78" s="12" t="s">
        <v>619</v>
      </c>
      <c r="J78" s="12" t="s">
        <v>620</v>
      </c>
      <c r="K78" s="241">
        <v>44743</v>
      </c>
      <c r="L78" s="12" t="s">
        <v>621</v>
      </c>
      <c r="M78" s="12" t="s">
        <v>779</v>
      </c>
      <c r="N78" s="240" t="s">
        <v>780</v>
      </c>
      <c r="O78" s="240" t="s">
        <v>780</v>
      </c>
      <c r="P78" s="22" t="s">
        <v>770</v>
      </c>
      <c r="Q78" s="13">
        <v>1000</v>
      </c>
      <c r="R78" s="10">
        <v>-3.410228</v>
      </c>
      <c r="S78" s="10"/>
      <c r="T78" s="78"/>
      <c r="U78" s="230" t="s">
        <v>742</v>
      </c>
      <c r="V78" s="230"/>
    </row>
    <row r="79" spans="1:22" ht="31.5" x14ac:dyDescent="0.25">
      <c r="A79" s="198" t="s">
        <v>136</v>
      </c>
      <c r="B79" s="232" t="s">
        <v>517</v>
      </c>
      <c r="C79" s="233" t="s">
        <v>540</v>
      </c>
      <c r="D79" s="233" t="s">
        <v>541</v>
      </c>
      <c r="E79" s="233" t="s">
        <v>515</v>
      </c>
      <c r="F79" s="11" t="s">
        <v>856</v>
      </c>
      <c r="G79" s="12">
        <v>623301</v>
      </c>
      <c r="H79" s="12" t="s">
        <v>575</v>
      </c>
      <c r="I79" s="12" t="s">
        <v>619</v>
      </c>
      <c r="J79" s="12" t="s">
        <v>620</v>
      </c>
      <c r="K79" s="241">
        <v>44743</v>
      </c>
      <c r="L79" s="12" t="s">
        <v>621</v>
      </c>
      <c r="M79" s="12" t="s">
        <v>779</v>
      </c>
      <c r="N79" s="240" t="s">
        <v>780</v>
      </c>
      <c r="O79" s="240" t="s">
        <v>780</v>
      </c>
      <c r="P79" s="22" t="s">
        <v>668</v>
      </c>
      <c r="Q79" s="13">
        <v>1000</v>
      </c>
      <c r="R79" s="10">
        <v>5.3266629999999999</v>
      </c>
      <c r="S79" s="10"/>
      <c r="T79" s="78"/>
      <c r="U79" s="230" t="s">
        <v>742</v>
      </c>
      <c r="V79" s="230"/>
    </row>
    <row r="80" spans="1:22" ht="31.5" x14ac:dyDescent="0.25">
      <c r="A80" s="198" t="s">
        <v>137</v>
      </c>
      <c r="B80" s="232" t="s">
        <v>517</v>
      </c>
      <c r="C80" s="233" t="s">
        <v>540</v>
      </c>
      <c r="D80" s="233" t="s">
        <v>541</v>
      </c>
      <c r="E80" s="233" t="s">
        <v>515</v>
      </c>
      <c r="F80" s="11" t="s">
        <v>856</v>
      </c>
      <c r="G80" s="12">
        <v>623302</v>
      </c>
      <c r="H80" s="12" t="s">
        <v>769</v>
      </c>
      <c r="I80" s="12" t="s">
        <v>619</v>
      </c>
      <c r="J80" s="12" t="s">
        <v>620</v>
      </c>
      <c r="K80" s="241">
        <v>44743</v>
      </c>
      <c r="L80" s="12" t="s">
        <v>621</v>
      </c>
      <c r="M80" s="12" t="s">
        <v>779</v>
      </c>
      <c r="N80" s="240" t="s">
        <v>780</v>
      </c>
      <c r="O80" s="240" t="s">
        <v>780</v>
      </c>
      <c r="P80" s="22" t="s">
        <v>771</v>
      </c>
      <c r="Q80" s="13">
        <v>1000</v>
      </c>
      <c r="R80" s="10">
        <v>5.3667560000000005</v>
      </c>
      <c r="S80" s="10"/>
      <c r="T80" s="78"/>
      <c r="U80" s="230" t="s">
        <v>742</v>
      </c>
      <c r="V80" s="230"/>
    </row>
    <row r="81" spans="1:22" ht="31.5" x14ac:dyDescent="0.25">
      <c r="A81" s="198" t="s">
        <v>138</v>
      </c>
      <c r="B81" s="232" t="s">
        <v>517</v>
      </c>
      <c r="C81" s="233" t="s">
        <v>540</v>
      </c>
      <c r="D81" s="233" t="s">
        <v>541</v>
      </c>
      <c r="E81" s="233" t="s">
        <v>509</v>
      </c>
      <c r="F81" s="11" t="s">
        <v>848</v>
      </c>
      <c r="G81" s="12">
        <v>611205</v>
      </c>
      <c r="H81" s="12" t="s">
        <v>576</v>
      </c>
      <c r="I81" s="12" t="s">
        <v>619</v>
      </c>
      <c r="J81" s="12" t="s">
        <v>620</v>
      </c>
      <c r="K81" s="241">
        <v>44743</v>
      </c>
      <c r="L81" s="12" t="s">
        <v>621</v>
      </c>
      <c r="M81" s="12" t="s">
        <v>779</v>
      </c>
      <c r="N81" s="240" t="s">
        <v>780</v>
      </c>
      <c r="O81" s="240" t="s">
        <v>780</v>
      </c>
      <c r="P81" s="22" t="s">
        <v>763</v>
      </c>
      <c r="Q81" s="13">
        <v>1000</v>
      </c>
      <c r="R81" s="10">
        <v>22.396999999999998</v>
      </c>
      <c r="S81" s="10"/>
      <c r="T81" s="78"/>
      <c r="U81" s="230" t="s">
        <v>742</v>
      </c>
      <c r="V81" s="230"/>
    </row>
    <row r="82" spans="1:22" ht="31.5" x14ac:dyDescent="0.25">
      <c r="A82" s="198" t="s">
        <v>139</v>
      </c>
      <c r="B82" s="232" t="s">
        <v>517</v>
      </c>
      <c r="C82" s="233" t="s">
        <v>540</v>
      </c>
      <c r="D82" s="233" t="s">
        <v>542</v>
      </c>
      <c r="E82" s="233" t="s">
        <v>509</v>
      </c>
      <c r="F82" s="11" t="s">
        <v>848</v>
      </c>
      <c r="G82" s="12">
        <v>611206</v>
      </c>
      <c r="H82" s="12" t="s">
        <v>577</v>
      </c>
      <c r="I82" s="12" t="s">
        <v>619</v>
      </c>
      <c r="J82" s="12" t="s">
        <v>620</v>
      </c>
      <c r="K82" s="241">
        <v>44743</v>
      </c>
      <c r="L82" s="12" t="s">
        <v>621</v>
      </c>
      <c r="M82" s="12" t="s">
        <v>779</v>
      </c>
      <c r="N82" s="240" t="s">
        <v>780</v>
      </c>
      <c r="O82" s="240" t="s">
        <v>780</v>
      </c>
      <c r="P82" s="22" t="s">
        <v>669</v>
      </c>
      <c r="Q82" s="13">
        <v>1000</v>
      </c>
      <c r="R82" s="10">
        <v>2.6053500000000001</v>
      </c>
      <c r="S82" s="10"/>
      <c r="T82" s="78"/>
      <c r="U82" s="230" t="s">
        <v>742</v>
      </c>
      <c r="V82" s="230"/>
    </row>
    <row r="83" spans="1:22" ht="31.5" x14ac:dyDescent="0.25">
      <c r="A83" s="198" t="s">
        <v>140</v>
      </c>
      <c r="B83" s="232" t="s">
        <v>517</v>
      </c>
      <c r="C83" s="233" t="s">
        <v>540</v>
      </c>
      <c r="D83" s="233" t="s">
        <v>398</v>
      </c>
      <c r="E83" s="233" t="s">
        <v>509</v>
      </c>
      <c r="F83" s="11" t="s">
        <v>848</v>
      </c>
      <c r="G83" s="12">
        <v>611207</v>
      </c>
      <c r="H83" s="12" t="s">
        <v>578</v>
      </c>
      <c r="I83" s="12" t="s">
        <v>619</v>
      </c>
      <c r="J83" s="12" t="s">
        <v>620</v>
      </c>
      <c r="K83" s="241">
        <v>44743</v>
      </c>
      <c r="L83" s="12" t="s">
        <v>621</v>
      </c>
      <c r="M83" s="12" t="s">
        <v>779</v>
      </c>
      <c r="N83" s="240" t="s">
        <v>780</v>
      </c>
      <c r="O83" s="240" t="s">
        <v>780</v>
      </c>
      <c r="P83" s="22" t="s">
        <v>670</v>
      </c>
      <c r="Q83" s="13">
        <v>1000</v>
      </c>
      <c r="R83" s="10">
        <v>14.144912999999999</v>
      </c>
      <c r="S83" s="10"/>
      <c r="T83" s="78"/>
      <c r="U83" s="230" t="s">
        <v>742</v>
      </c>
      <c r="V83" s="230"/>
    </row>
    <row r="84" spans="1:22" ht="31.5" x14ac:dyDescent="0.25">
      <c r="A84" s="198" t="s">
        <v>141</v>
      </c>
      <c r="B84" s="232" t="s">
        <v>517</v>
      </c>
      <c r="C84" s="233" t="s">
        <v>540</v>
      </c>
      <c r="D84" s="233" t="s">
        <v>398</v>
      </c>
      <c r="E84" s="233" t="s">
        <v>509</v>
      </c>
      <c r="F84" s="11" t="s">
        <v>848</v>
      </c>
      <c r="G84" s="12">
        <v>611208</v>
      </c>
      <c r="H84" s="12" t="s">
        <v>757</v>
      </c>
      <c r="I84" s="12" t="s">
        <v>619</v>
      </c>
      <c r="J84" s="12" t="s">
        <v>620</v>
      </c>
      <c r="K84" s="241">
        <v>44743</v>
      </c>
      <c r="L84" s="12" t="s">
        <v>621</v>
      </c>
      <c r="M84" s="12" t="s">
        <v>779</v>
      </c>
      <c r="N84" s="240" t="s">
        <v>780</v>
      </c>
      <c r="O84" s="240" t="s">
        <v>780</v>
      </c>
      <c r="P84" s="22" t="s">
        <v>671</v>
      </c>
      <c r="Q84" s="13">
        <v>1000</v>
      </c>
      <c r="R84" s="10">
        <v>0.67072900000000002</v>
      </c>
      <c r="S84" s="10"/>
      <c r="T84" s="78"/>
      <c r="U84" s="230" t="s">
        <v>742</v>
      </c>
      <c r="V84" s="230"/>
    </row>
    <row r="85" spans="1:22" ht="31.5" x14ac:dyDescent="0.25">
      <c r="A85" s="198" t="s">
        <v>142</v>
      </c>
      <c r="B85" s="232" t="s">
        <v>517</v>
      </c>
      <c r="C85" s="233" t="s">
        <v>540</v>
      </c>
      <c r="D85" s="233" t="s">
        <v>542</v>
      </c>
      <c r="E85" s="233" t="s">
        <v>509</v>
      </c>
      <c r="F85" s="11" t="s">
        <v>848</v>
      </c>
      <c r="G85" s="12">
        <v>611209</v>
      </c>
      <c r="H85" s="12" t="s">
        <v>579</v>
      </c>
      <c r="I85" s="12" t="s">
        <v>619</v>
      </c>
      <c r="J85" s="12" t="s">
        <v>620</v>
      </c>
      <c r="K85" s="241">
        <v>44743</v>
      </c>
      <c r="L85" s="12" t="s">
        <v>621</v>
      </c>
      <c r="M85" s="12" t="s">
        <v>779</v>
      </c>
      <c r="N85" s="240" t="s">
        <v>780</v>
      </c>
      <c r="O85" s="240" t="s">
        <v>780</v>
      </c>
      <c r="P85" s="22" t="s">
        <v>672</v>
      </c>
      <c r="Q85" s="13">
        <v>1000</v>
      </c>
      <c r="R85" s="10">
        <v>17.444761</v>
      </c>
      <c r="S85" s="10"/>
      <c r="T85" s="78"/>
      <c r="U85" s="230" t="s">
        <v>742</v>
      </c>
      <c r="V85" s="230"/>
    </row>
    <row r="86" spans="1:22" ht="31.5" x14ac:dyDescent="0.25">
      <c r="A86" s="198" t="s">
        <v>143</v>
      </c>
      <c r="B86" s="232" t="s">
        <v>517</v>
      </c>
      <c r="C86" s="233" t="s">
        <v>540</v>
      </c>
      <c r="D86" s="233" t="s">
        <v>542</v>
      </c>
      <c r="E86" s="233" t="s">
        <v>509</v>
      </c>
      <c r="F86" s="11" t="s">
        <v>848</v>
      </c>
      <c r="G86" s="12">
        <v>611210</v>
      </c>
      <c r="H86" s="12" t="s">
        <v>580</v>
      </c>
      <c r="I86" s="12" t="s">
        <v>619</v>
      </c>
      <c r="J86" s="12" t="s">
        <v>620</v>
      </c>
      <c r="K86" s="241">
        <v>44743</v>
      </c>
      <c r="L86" s="12" t="s">
        <v>621</v>
      </c>
      <c r="M86" s="12" t="s">
        <v>779</v>
      </c>
      <c r="N86" s="240" t="s">
        <v>780</v>
      </c>
      <c r="O86" s="240" t="s">
        <v>780</v>
      </c>
      <c r="P86" s="22" t="s">
        <v>673</v>
      </c>
      <c r="Q86" s="13">
        <v>1000</v>
      </c>
      <c r="R86" s="10">
        <v>17.515940000000001</v>
      </c>
      <c r="S86" s="10"/>
      <c r="T86" s="78"/>
      <c r="U86" s="230" t="s">
        <v>742</v>
      </c>
      <c r="V86" s="230"/>
    </row>
    <row r="87" spans="1:22" ht="31.5" x14ac:dyDescent="0.25">
      <c r="A87" s="198" t="s">
        <v>144</v>
      </c>
      <c r="B87" s="232" t="s">
        <v>517</v>
      </c>
      <c r="C87" s="233" t="s">
        <v>540</v>
      </c>
      <c r="D87" s="233" t="s">
        <v>542</v>
      </c>
      <c r="E87" s="233" t="s">
        <v>509</v>
      </c>
      <c r="F87" s="11" t="s">
        <v>848</v>
      </c>
      <c r="G87" s="12">
        <v>611211</v>
      </c>
      <c r="H87" s="12" t="s">
        <v>581</v>
      </c>
      <c r="I87" s="12" t="s">
        <v>619</v>
      </c>
      <c r="J87" s="12" t="s">
        <v>620</v>
      </c>
      <c r="K87" s="241">
        <v>44743</v>
      </c>
      <c r="L87" s="12" t="s">
        <v>621</v>
      </c>
      <c r="M87" s="12" t="s">
        <v>779</v>
      </c>
      <c r="N87" s="240" t="s">
        <v>780</v>
      </c>
      <c r="O87" s="240" t="s">
        <v>780</v>
      </c>
      <c r="P87" s="22" t="s">
        <v>674</v>
      </c>
      <c r="Q87" s="13">
        <v>1000</v>
      </c>
      <c r="R87" s="10">
        <v>7.7089099999999995</v>
      </c>
      <c r="S87" s="10"/>
      <c r="T87" s="78"/>
      <c r="U87" s="230" t="s">
        <v>742</v>
      </c>
      <c r="V87" s="230"/>
    </row>
    <row r="88" spans="1:22" ht="31.5" x14ac:dyDescent="0.25">
      <c r="A88" s="198" t="s">
        <v>145</v>
      </c>
      <c r="B88" s="232" t="s">
        <v>517</v>
      </c>
      <c r="C88" s="233" t="s">
        <v>540</v>
      </c>
      <c r="D88" s="233" t="s">
        <v>542</v>
      </c>
      <c r="E88" s="233" t="s">
        <v>509</v>
      </c>
      <c r="F88" s="11" t="s">
        <v>848</v>
      </c>
      <c r="G88" s="12">
        <v>611212</v>
      </c>
      <c r="H88" s="12" t="s">
        <v>582</v>
      </c>
      <c r="I88" s="12" t="s">
        <v>619</v>
      </c>
      <c r="J88" s="12" t="s">
        <v>620</v>
      </c>
      <c r="K88" s="241">
        <v>44743</v>
      </c>
      <c r="L88" s="12" t="s">
        <v>621</v>
      </c>
      <c r="M88" s="12" t="s">
        <v>779</v>
      </c>
      <c r="N88" s="240" t="s">
        <v>780</v>
      </c>
      <c r="O88" s="240" t="s">
        <v>780</v>
      </c>
      <c r="P88" s="22" t="s">
        <v>675</v>
      </c>
      <c r="Q88" s="13">
        <v>1000</v>
      </c>
      <c r="R88" s="10">
        <v>46.589709999999997</v>
      </c>
      <c r="S88" s="10"/>
      <c r="T88" s="78"/>
      <c r="U88" s="230" t="s">
        <v>742</v>
      </c>
      <c r="V88" s="230"/>
    </row>
    <row r="89" spans="1:22" ht="31.5" x14ac:dyDescent="0.25">
      <c r="A89" s="198" t="s">
        <v>146</v>
      </c>
      <c r="B89" s="232" t="s">
        <v>517</v>
      </c>
      <c r="C89" s="233" t="s">
        <v>540</v>
      </c>
      <c r="D89" s="233" t="s">
        <v>542</v>
      </c>
      <c r="E89" s="233" t="s">
        <v>509</v>
      </c>
      <c r="F89" s="11" t="s">
        <v>848</v>
      </c>
      <c r="G89" s="12">
        <v>611213</v>
      </c>
      <c r="H89" s="12" t="s">
        <v>583</v>
      </c>
      <c r="I89" s="12" t="s">
        <v>619</v>
      </c>
      <c r="J89" s="12" t="s">
        <v>620</v>
      </c>
      <c r="K89" s="241">
        <v>44743</v>
      </c>
      <c r="L89" s="12" t="s">
        <v>621</v>
      </c>
      <c r="M89" s="12" t="s">
        <v>779</v>
      </c>
      <c r="N89" s="240" t="s">
        <v>780</v>
      </c>
      <c r="O89" s="240" t="s">
        <v>780</v>
      </c>
      <c r="P89" s="22" t="s">
        <v>676</v>
      </c>
      <c r="Q89" s="13">
        <v>1000</v>
      </c>
      <c r="R89" s="10">
        <v>47.48639</v>
      </c>
      <c r="S89" s="10"/>
      <c r="T89" s="78"/>
      <c r="U89" s="230" t="s">
        <v>742</v>
      </c>
      <c r="V89" s="230"/>
    </row>
    <row r="90" spans="1:22" ht="31.5" x14ac:dyDescent="0.25">
      <c r="A90" s="198" t="s">
        <v>147</v>
      </c>
      <c r="B90" s="232" t="s">
        <v>517</v>
      </c>
      <c r="C90" s="233" t="s">
        <v>540</v>
      </c>
      <c r="D90" s="233" t="s">
        <v>543</v>
      </c>
      <c r="E90" s="233" t="s">
        <v>509</v>
      </c>
      <c r="F90" s="11" t="s">
        <v>848</v>
      </c>
      <c r="G90" s="12">
        <v>611214</v>
      </c>
      <c r="H90" s="12" t="s">
        <v>584</v>
      </c>
      <c r="I90" s="12" t="s">
        <v>619</v>
      </c>
      <c r="J90" s="12" t="s">
        <v>620</v>
      </c>
      <c r="K90" s="241">
        <v>44743</v>
      </c>
      <c r="L90" s="12" t="s">
        <v>621</v>
      </c>
      <c r="M90" s="12" t="s">
        <v>779</v>
      </c>
      <c r="N90" s="240" t="s">
        <v>780</v>
      </c>
      <c r="O90" s="240" t="s">
        <v>780</v>
      </c>
      <c r="P90" s="22" t="s">
        <v>677</v>
      </c>
      <c r="Q90" s="13">
        <v>1000</v>
      </c>
      <c r="R90" s="10">
        <v>1.5488500000000001</v>
      </c>
      <c r="S90" s="10"/>
      <c r="T90" s="78"/>
      <c r="U90" s="230" t="s">
        <v>742</v>
      </c>
      <c r="V90" s="230"/>
    </row>
    <row r="91" spans="1:22" ht="31.5" x14ac:dyDescent="0.25">
      <c r="A91" s="198" t="s">
        <v>148</v>
      </c>
      <c r="B91" s="232" t="s">
        <v>517</v>
      </c>
      <c r="C91" s="233" t="s">
        <v>540</v>
      </c>
      <c r="D91" s="233" t="s">
        <v>543</v>
      </c>
      <c r="E91" s="233" t="s">
        <v>509</v>
      </c>
      <c r="F91" s="11" t="s">
        <v>848</v>
      </c>
      <c r="G91" s="12">
        <v>611215</v>
      </c>
      <c r="H91" s="12" t="s">
        <v>585</v>
      </c>
      <c r="I91" s="12" t="s">
        <v>619</v>
      </c>
      <c r="J91" s="12" t="s">
        <v>620</v>
      </c>
      <c r="K91" s="241">
        <v>44743</v>
      </c>
      <c r="L91" s="12" t="s">
        <v>621</v>
      </c>
      <c r="M91" s="12" t="s">
        <v>779</v>
      </c>
      <c r="N91" s="240" t="s">
        <v>780</v>
      </c>
      <c r="O91" s="240" t="s">
        <v>780</v>
      </c>
      <c r="P91" s="22" t="s">
        <v>678</v>
      </c>
      <c r="Q91" s="13">
        <v>1000</v>
      </c>
      <c r="R91" s="10">
        <v>30.280480000000004</v>
      </c>
      <c r="S91" s="10"/>
      <c r="T91" s="78"/>
      <c r="U91" s="230" t="s">
        <v>742</v>
      </c>
      <c r="V91" s="230"/>
    </row>
    <row r="92" spans="1:22" ht="31.5" x14ac:dyDescent="0.25">
      <c r="A92" s="198" t="s">
        <v>149</v>
      </c>
      <c r="B92" s="232" t="s">
        <v>517</v>
      </c>
      <c r="C92" s="233" t="s">
        <v>540</v>
      </c>
      <c r="D92" s="233" t="s">
        <v>398</v>
      </c>
      <c r="E92" s="233" t="s">
        <v>509</v>
      </c>
      <c r="F92" s="11" t="s">
        <v>848</v>
      </c>
      <c r="G92" s="12">
        <v>611216</v>
      </c>
      <c r="H92" s="12" t="s">
        <v>586</v>
      </c>
      <c r="I92" s="12" t="s">
        <v>619</v>
      </c>
      <c r="J92" s="12" t="s">
        <v>620</v>
      </c>
      <c r="K92" s="241">
        <v>44743</v>
      </c>
      <c r="L92" s="12" t="s">
        <v>621</v>
      </c>
      <c r="M92" s="12" t="s">
        <v>779</v>
      </c>
      <c r="N92" s="240" t="s">
        <v>780</v>
      </c>
      <c r="O92" s="240" t="s">
        <v>780</v>
      </c>
      <c r="P92" s="22" t="s">
        <v>679</v>
      </c>
      <c r="Q92" s="13">
        <v>1000</v>
      </c>
      <c r="R92" s="10">
        <v>69.526070000000004</v>
      </c>
      <c r="S92" s="10"/>
      <c r="T92" s="78"/>
      <c r="U92" s="230" t="s">
        <v>742</v>
      </c>
      <c r="V92" s="230"/>
    </row>
    <row r="93" spans="1:22" ht="31.5" x14ac:dyDescent="0.25">
      <c r="A93" s="198" t="s">
        <v>150</v>
      </c>
      <c r="B93" s="238" t="s">
        <v>517</v>
      </c>
      <c r="C93" s="233" t="s">
        <v>540</v>
      </c>
      <c r="D93" s="233" t="s">
        <v>542</v>
      </c>
      <c r="E93" s="233" t="s">
        <v>509</v>
      </c>
      <c r="F93" s="11" t="s">
        <v>848</v>
      </c>
      <c r="G93" s="12">
        <v>611217</v>
      </c>
      <c r="H93" s="12" t="s">
        <v>587</v>
      </c>
      <c r="I93" s="12" t="s">
        <v>619</v>
      </c>
      <c r="J93" s="12" t="s">
        <v>620</v>
      </c>
      <c r="K93" s="241">
        <v>44743</v>
      </c>
      <c r="L93" s="12" t="s">
        <v>621</v>
      </c>
      <c r="M93" s="12" t="s">
        <v>779</v>
      </c>
      <c r="N93" s="240" t="s">
        <v>780</v>
      </c>
      <c r="O93" s="240" t="s">
        <v>780</v>
      </c>
      <c r="P93" s="22" t="s">
        <v>680</v>
      </c>
      <c r="Q93" s="13">
        <v>1000</v>
      </c>
      <c r="R93" s="10">
        <v>70.040149999999997</v>
      </c>
      <c r="S93" s="10"/>
      <c r="T93" s="78"/>
      <c r="U93" s="236" t="s">
        <v>742</v>
      </c>
      <c r="V93" s="230"/>
    </row>
    <row r="94" spans="1:22" ht="31.5" x14ac:dyDescent="0.25">
      <c r="A94" s="198" t="s">
        <v>151</v>
      </c>
      <c r="B94" s="238" t="s">
        <v>517</v>
      </c>
      <c r="C94" s="233" t="s">
        <v>540</v>
      </c>
      <c r="D94" s="233" t="s">
        <v>541</v>
      </c>
      <c r="E94" s="233" t="s">
        <v>509</v>
      </c>
      <c r="F94" s="11" t="s">
        <v>848</v>
      </c>
      <c r="G94" s="12">
        <v>611220</v>
      </c>
      <c r="H94" s="12" t="s">
        <v>751</v>
      </c>
      <c r="I94" s="12" t="s">
        <v>619</v>
      </c>
      <c r="J94" s="12" t="s">
        <v>620</v>
      </c>
      <c r="K94" s="241">
        <v>44743</v>
      </c>
      <c r="L94" s="12" t="s">
        <v>621</v>
      </c>
      <c r="M94" s="12" t="s">
        <v>779</v>
      </c>
      <c r="N94" s="240" t="s">
        <v>780</v>
      </c>
      <c r="O94" s="240" t="s">
        <v>780</v>
      </c>
      <c r="P94" s="22" t="s">
        <v>752</v>
      </c>
      <c r="Q94" s="13">
        <v>1000</v>
      </c>
      <c r="R94" s="10">
        <v>1.867407</v>
      </c>
      <c r="S94" s="10"/>
      <c r="T94" s="78"/>
      <c r="U94" s="236" t="s">
        <v>742</v>
      </c>
      <c r="V94" s="230"/>
    </row>
    <row r="95" spans="1:22" ht="31.5" x14ac:dyDescent="0.25">
      <c r="A95" s="198" t="s">
        <v>152</v>
      </c>
      <c r="B95" s="238" t="s">
        <v>517</v>
      </c>
      <c r="C95" s="233" t="s">
        <v>538</v>
      </c>
      <c r="D95" s="233" t="s">
        <v>541</v>
      </c>
      <c r="E95" s="233" t="s">
        <v>509</v>
      </c>
      <c r="F95" s="11" t="s">
        <v>848</v>
      </c>
      <c r="G95" s="12">
        <v>611218</v>
      </c>
      <c r="H95" s="12" t="s">
        <v>588</v>
      </c>
      <c r="I95" s="12" t="s">
        <v>619</v>
      </c>
      <c r="J95" s="12" t="s">
        <v>620</v>
      </c>
      <c r="K95" s="241">
        <v>44743</v>
      </c>
      <c r="L95" s="12" t="s">
        <v>621</v>
      </c>
      <c r="M95" s="12" t="s">
        <v>779</v>
      </c>
      <c r="N95" s="240" t="s">
        <v>780</v>
      </c>
      <c r="O95" s="240" t="s">
        <v>780</v>
      </c>
      <c r="P95" s="22" t="s">
        <v>681</v>
      </c>
      <c r="Q95" s="13">
        <v>1000</v>
      </c>
      <c r="R95" s="10">
        <v>55.444019999999995</v>
      </c>
      <c r="S95" s="10"/>
      <c r="T95" s="78"/>
      <c r="U95" s="236" t="s">
        <v>742</v>
      </c>
      <c r="V95" s="230"/>
    </row>
    <row r="96" spans="1:22" ht="31.5" x14ac:dyDescent="0.25">
      <c r="A96" s="198" t="s">
        <v>153</v>
      </c>
      <c r="B96" s="238" t="s">
        <v>517</v>
      </c>
      <c r="C96" s="233" t="s">
        <v>540</v>
      </c>
      <c r="D96" s="233" t="s">
        <v>398</v>
      </c>
      <c r="E96" s="233" t="s">
        <v>509</v>
      </c>
      <c r="F96" s="11" t="s">
        <v>854</v>
      </c>
      <c r="G96" s="12">
        <v>615204</v>
      </c>
      <c r="H96" s="12" t="s">
        <v>589</v>
      </c>
      <c r="I96" s="12" t="s">
        <v>619</v>
      </c>
      <c r="J96" s="12" t="s">
        <v>620</v>
      </c>
      <c r="K96" s="241">
        <v>44743</v>
      </c>
      <c r="L96" s="12" t="s">
        <v>621</v>
      </c>
      <c r="M96" s="12" t="s">
        <v>779</v>
      </c>
      <c r="N96" s="240" t="s">
        <v>780</v>
      </c>
      <c r="O96" s="240" t="s">
        <v>780</v>
      </c>
      <c r="P96" s="22" t="s">
        <v>682</v>
      </c>
      <c r="Q96" s="13">
        <v>1000</v>
      </c>
      <c r="R96" s="10">
        <v>8.9427319999999995</v>
      </c>
      <c r="S96" s="10"/>
      <c r="T96" s="78"/>
      <c r="U96" s="236" t="s">
        <v>742</v>
      </c>
      <c r="V96" s="230"/>
    </row>
    <row r="97" spans="1:22" ht="31.5" x14ac:dyDescent="0.25">
      <c r="A97" s="198" t="s">
        <v>154</v>
      </c>
      <c r="B97" s="238" t="s">
        <v>517</v>
      </c>
      <c r="C97" s="233" t="s">
        <v>540</v>
      </c>
      <c r="D97" s="233" t="s">
        <v>398</v>
      </c>
      <c r="E97" s="233" t="s">
        <v>514</v>
      </c>
      <c r="F97" s="11" t="s">
        <v>857</v>
      </c>
      <c r="G97" s="12">
        <v>621201</v>
      </c>
      <c r="H97" s="12" t="s">
        <v>590</v>
      </c>
      <c r="I97" s="12" t="s">
        <v>619</v>
      </c>
      <c r="J97" s="12" t="s">
        <v>620</v>
      </c>
      <c r="K97" s="241">
        <v>44743</v>
      </c>
      <c r="L97" s="12" t="s">
        <v>621</v>
      </c>
      <c r="M97" s="12" t="s">
        <v>779</v>
      </c>
      <c r="N97" s="240" t="s">
        <v>780</v>
      </c>
      <c r="O97" s="240" t="s">
        <v>780</v>
      </c>
      <c r="P97" s="22" t="s">
        <v>683</v>
      </c>
      <c r="Q97" s="13">
        <v>1000</v>
      </c>
      <c r="R97" s="10">
        <v>3.7516999999999995E-2</v>
      </c>
      <c r="S97" s="10"/>
      <c r="T97" s="78"/>
      <c r="U97" s="236" t="s">
        <v>742</v>
      </c>
      <c r="V97" s="230"/>
    </row>
    <row r="98" spans="1:22" ht="31.5" x14ac:dyDescent="0.25">
      <c r="A98" s="198" t="s">
        <v>155</v>
      </c>
      <c r="B98" s="238" t="s">
        <v>517</v>
      </c>
      <c r="C98" s="233" t="s">
        <v>540</v>
      </c>
      <c r="D98" s="233" t="s">
        <v>398</v>
      </c>
      <c r="E98" s="233" t="s">
        <v>509</v>
      </c>
      <c r="F98" s="11" t="s">
        <v>858</v>
      </c>
      <c r="G98" s="12">
        <v>611101</v>
      </c>
      <c r="H98" s="12" t="s">
        <v>558</v>
      </c>
      <c r="I98" s="12" t="s">
        <v>619</v>
      </c>
      <c r="J98" s="12" t="s">
        <v>620</v>
      </c>
      <c r="K98" s="241">
        <v>44743</v>
      </c>
      <c r="L98" s="12" t="s">
        <v>621</v>
      </c>
      <c r="M98" s="12" t="s">
        <v>779</v>
      </c>
      <c r="N98" s="240" t="s">
        <v>780</v>
      </c>
      <c r="O98" s="240" t="s">
        <v>780</v>
      </c>
      <c r="P98" s="22" t="s">
        <v>684</v>
      </c>
      <c r="Q98" s="13">
        <v>1000</v>
      </c>
      <c r="R98" s="10">
        <v>23.199680000000001</v>
      </c>
      <c r="S98" s="10"/>
      <c r="T98" s="78"/>
      <c r="U98" s="236" t="s">
        <v>742</v>
      </c>
      <c r="V98" s="230"/>
    </row>
    <row r="99" spans="1:22" ht="31.5" x14ac:dyDescent="0.25">
      <c r="A99" s="198" t="s">
        <v>156</v>
      </c>
      <c r="B99" s="238" t="s">
        <v>517</v>
      </c>
      <c r="C99" s="233" t="s">
        <v>540</v>
      </c>
      <c r="D99" s="233" t="s">
        <v>398</v>
      </c>
      <c r="E99" s="233" t="s">
        <v>509</v>
      </c>
      <c r="F99" s="11" t="s">
        <v>858</v>
      </c>
      <c r="G99" s="12">
        <v>611102</v>
      </c>
      <c r="H99" s="12" t="s">
        <v>559</v>
      </c>
      <c r="I99" s="12" t="s">
        <v>619</v>
      </c>
      <c r="J99" s="12" t="s">
        <v>620</v>
      </c>
      <c r="K99" s="241">
        <v>44743</v>
      </c>
      <c r="L99" s="12" t="s">
        <v>621</v>
      </c>
      <c r="M99" s="12" t="s">
        <v>779</v>
      </c>
      <c r="N99" s="240" t="s">
        <v>780</v>
      </c>
      <c r="O99" s="240" t="s">
        <v>780</v>
      </c>
      <c r="P99" s="22" t="s">
        <v>685</v>
      </c>
      <c r="Q99" s="13">
        <v>1000</v>
      </c>
      <c r="R99" s="10">
        <v>23.610040000000001</v>
      </c>
      <c r="S99" s="10"/>
      <c r="T99" s="78"/>
      <c r="U99" s="236" t="s">
        <v>742</v>
      </c>
      <c r="V99" s="230"/>
    </row>
    <row r="100" spans="1:22" ht="31.5" x14ac:dyDescent="0.25">
      <c r="A100" s="198" t="s">
        <v>157</v>
      </c>
      <c r="B100" s="238" t="s">
        <v>517</v>
      </c>
      <c r="C100" s="233" t="s">
        <v>540</v>
      </c>
      <c r="D100" s="233" t="s">
        <v>398</v>
      </c>
      <c r="E100" s="233" t="s">
        <v>509</v>
      </c>
      <c r="F100" s="11" t="s">
        <v>858</v>
      </c>
      <c r="G100" s="12">
        <v>611103</v>
      </c>
      <c r="H100" s="12" t="s">
        <v>560</v>
      </c>
      <c r="I100" s="12" t="s">
        <v>619</v>
      </c>
      <c r="J100" s="12" t="s">
        <v>620</v>
      </c>
      <c r="K100" s="241">
        <v>44743</v>
      </c>
      <c r="L100" s="12" t="s">
        <v>621</v>
      </c>
      <c r="M100" s="12" t="s">
        <v>779</v>
      </c>
      <c r="N100" s="240" t="s">
        <v>780</v>
      </c>
      <c r="O100" s="240" t="s">
        <v>780</v>
      </c>
      <c r="P100" s="22" t="s">
        <v>686</v>
      </c>
      <c r="Q100" s="13">
        <v>1000</v>
      </c>
      <c r="R100" s="10">
        <v>23.961320000000001</v>
      </c>
      <c r="S100" s="10"/>
      <c r="T100" s="78"/>
      <c r="U100" s="236" t="s">
        <v>742</v>
      </c>
      <c r="V100" s="230"/>
    </row>
    <row r="101" spans="1:22" ht="31.5" x14ac:dyDescent="0.25">
      <c r="A101" s="198" t="s">
        <v>158</v>
      </c>
      <c r="B101" s="238" t="s">
        <v>517</v>
      </c>
      <c r="C101" s="233" t="s">
        <v>540</v>
      </c>
      <c r="D101" s="233" t="s">
        <v>398</v>
      </c>
      <c r="E101" s="233" t="s">
        <v>509</v>
      </c>
      <c r="F101" s="11" t="s">
        <v>858</v>
      </c>
      <c r="G101" s="12">
        <v>611104</v>
      </c>
      <c r="H101" s="12" t="s">
        <v>591</v>
      </c>
      <c r="I101" s="12" t="s">
        <v>619</v>
      </c>
      <c r="J101" s="12" t="s">
        <v>620</v>
      </c>
      <c r="K101" s="241">
        <v>44743</v>
      </c>
      <c r="L101" s="12" t="s">
        <v>621</v>
      </c>
      <c r="M101" s="12" t="s">
        <v>779</v>
      </c>
      <c r="N101" s="240" t="s">
        <v>780</v>
      </c>
      <c r="O101" s="240" t="s">
        <v>780</v>
      </c>
      <c r="P101" s="22" t="s">
        <v>687</v>
      </c>
      <c r="Q101" s="13">
        <v>1000</v>
      </c>
      <c r="R101" s="10">
        <v>1.8446000000000001E-2</v>
      </c>
      <c r="S101" s="10"/>
      <c r="T101" s="78"/>
      <c r="U101" s="236" t="s">
        <v>742</v>
      </c>
      <c r="V101" s="230"/>
    </row>
    <row r="102" spans="1:22" ht="31.5" x14ac:dyDescent="0.25">
      <c r="A102" s="198" t="s">
        <v>159</v>
      </c>
      <c r="B102" s="238" t="s">
        <v>517</v>
      </c>
      <c r="C102" s="233" t="s">
        <v>540</v>
      </c>
      <c r="D102" s="233" t="s">
        <v>398</v>
      </c>
      <c r="E102" s="233" t="s">
        <v>511</v>
      </c>
      <c r="F102" s="11" t="s">
        <v>859</v>
      </c>
      <c r="G102" s="12">
        <v>612101</v>
      </c>
      <c r="H102" s="12" t="s">
        <v>558</v>
      </c>
      <c r="I102" s="12" t="s">
        <v>619</v>
      </c>
      <c r="J102" s="12" t="s">
        <v>620</v>
      </c>
      <c r="K102" s="241">
        <v>44743</v>
      </c>
      <c r="L102" s="12" t="s">
        <v>621</v>
      </c>
      <c r="M102" s="12" t="s">
        <v>779</v>
      </c>
      <c r="N102" s="240" t="s">
        <v>780</v>
      </c>
      <c r="O102" s="240" t="s">
        <v>780</v>
      </c>
      <c r="P102" s="22" t="s">
        <v>688</v>
      </c>
      <c r="Q102" s="13">
        <v>1000</v>
      </c>
      <c r="R102" s="10">
        <v>28.255670000000002</v>
      </c>
      <c r="S102" s="10"/>
      <c r="T102" s="78"/>
      <c r="U102" s="236" t="s">
        <v>742</v>
      </c>
      <c r="V102" s="230"/>
    </row>
    <row r="103" spans="1:22" ht="31.5" x14ac:dyDescent="0.25">
      <c r="A103" s="198" t="s">
        <v>160</v>
      </c>
      <c r="B103" s="238" t="s">
        <v>517</v>
      </c>
      <c r="C103" s="233" t="s">
        <v>496</v>
      </c>
      <c r="D103" s="233" t="s">
        <v>541</v>
      </c>
      <c r="E103" s="233" t="s">
        <v>511</v>
      </c>
      <c r="F103" s="11" t="s">
        <v>859</v>
      </c>
      <c r="G103" s="12">
        <v>612102</v>
      </c>
      <c r="H103" s="12" t="s">
        <v>574</v>
      </c>
      <c r="I103" s="12" t="s">
        <v>619</v>
      </c>
      <c r="J103" s="12" t="s">
        <v>620</v>
      </c>
      <c r="K103" s="241">
        <v>44743</v>
      </c>
      <c r="L103" s="12" t="s">
        <v>621</v>
      </c>
      <c r="M103" s="12" t="s">
        <v>779</v>
      </c>
      <c r="N103" s="240" t="s">
        <v>780</v>
      </c>
      <c r="O103" s="240" t="s">
        <v>780</v>
      </c>
      <c r="P103" s="22" t="s">
        <v>689</v>
      </c>
      <c r="Q103" s="13">
        <v>1000</v>
      </c>
      <c r="R103" s="10">
        <v>18.043429</v>
      </c>
      <c r="S103" s="10"/>
      <c r="T103" s="78"/>
      <c r="U103" s="236" t="s">
        <v>742</v>
      </c>
      <c r="V103" s="230"/>
    </row>
    <row r="104" spans="1:22" ht="31.5" x14ac:dyDescent="0.25">
      <c r="A104" s="198" t="s">
        <v>161</v>
      </c>
      <c r="B104" s="238" t="s">
        <v>517</v>
      </c>
      <c r="C104" s="233" t="s">
        <v>496</v>
      </c>
      <c r="D104" s="233" t="s">
        <v>398</v>
      </c>
      <c r="E104" s="233" t="s">
        <v>511</v>
      </c>
      <c r="F104" s="11" t="s">
        <v>859</v>
      </c>
      <c r="G104" s="12">
        <v>612103</v>
      </c>
      <c r="H104" s="12" t="s">
        <v>560</v>
      </c>
      <c r="I104" s="12" t="s">
        <v>619</v>
      </c>
      <c r="J104" s="12" t="s">
        <v>620</v>
      </c>
      <c r="K104" s="241">
        <v>44743</v>
      </c>
      <c r="L104" s="12" t="s">
        <v>621</v>
      </c>
      <c r="M104" s="12" t="s">
        <v>779</v>
      </c>
      <c r="N104" s="240" t="s">
        <v>780</v>
      </c>
      <c r="O104" s="240" t="s">
        <v>780</v>
      </c>
      <c r="P104" s="22" t="s">
        <v>690</v>
      </c>
      <c r="Q104" s="13">
        <v>1000</v>
      </c>
      <c r="R104" s="10">
        <v>28.617426000000002</v>
      </c>
      <c r="S104" s="10"/>
      <c r="T104" s="78"/>
      <c r="U104" s="236" t="s">
        <v>742</v>
      </c>
      <c r="V104" s="230"/>
    </row>
    <row r="105" spans="1:22" ht="31.5" x14ac:dyDescent="0.25">
      <c r="A105" s="198" t="s">
        <v>162</v>
      </c>
      <c r="B105" s="238" t="s">
        <v>517</v>
      </c>
      <c r="C105" s="233" t="s">
        <v>496</v>
      </c>
      <c r="D105" s="233" t="s">
        <v>398</v>
      </c>
      <c r="E105" s="233" t="s">
        <v>736</v>
      </c>
      <c r="F105" s="11" t="s">
        <v>860</v>
      </c>
      <c r="G105" s="12">
        <v>323101</v>
      </c>
      <c r="H105" s="12" t="s">
        <v>553</v>
      </c>
      <c r="I105" s="12" t="s">
        <v>619</v>
      </c>
      <c r="J105" s="12" t="s">
        <v>620</v>
      </c>
      <c r="K105" s="241">
        <v>44743</v>
      </c>
      <c r="L105" s="12" t="s">
        <v>621</v>
      </c>
      <c r="M105" s="12" t="s">
        <v>779</v>
      </c>
      <c r="N105" s="240" t="s">
        <v>780</v>
      </c>
      <c r="O105" s="240" t="s">
        <v>780</v>
      </c>
      <c r="P105" s="22" t="s">
        <v>691</v>
      </c>
      <c r="Q105" s="13">
        <v>1000</v>
      </c>
      <c r="R105" s="10">
        <v>14.919509999999999</v>
      </c>
      <c r="S105" s="10"/>
      <c r="T105" s="78"/>
      <c r="U105" s="236" t="s">
        <v>742</v>
      </c>
      <c r="V105" s="230"/>
    </row>
    <row r="106" spans="1:22" ht="31.5" x14ac:dyDescent="0.25">
      <c r="A106" s="198" t="s">
        <v>163</v>
      </c>
      <c r="B106" s="238" t="s">
        <v>517</v>
      </c>
      <c r="C106" s="233" t="s">
        <v>496</v>
      </c>
      <c r="D106" s="233" t="s">
        <v>398</v>
      </c>
      <c r="E106" s="233" t="s">
        <v>736</v>
      </c>
      <c r="F106" s="11" t="s">
        <v>860</v>
      </c>
      <c r="G106" s="12">
        <v>323102</v>
      </c>
      <c r="H106" s="12" t="s">
        <v>592</v>
      </c>
      <c r="I106" s="12" t="s">
        <v>619</v>
      </c>
      <c r="J106" s="12" t="s">
        <v>620</v>
      </c>
      <c r="K106" s="241">
        <v>44743</v>
      </c>
      <c r="L106" s="12" t="s">
        <v>621</v>
      </c>
      <c r="M106" s="12" t="s">
        <v>779</v>
      </c>
      <c r="N106" s="240" t="s">
        <v>780</v>
      </c>
      <c r="O106" s="240" t="s">
        <v>780</v>
      </c>
      <c r="P106" s="22" t="s">
        <v>692</v>
      </c>
      <c r="Q106" s="13">
        <v>1000</v>
      </c>
      <c r="R106" s="10">
        <v>13.961980000000001</v>
      </c>
      <c r="S106" s="10"/>
      <c r="T106" s="78"/>
      <c r="U106" s="236" t="s">
        <v>742</v>
      </c>
      <c r="V106" s="230"/>
    </row>
    <row r="107" spans="1:22" ht="31.5" x14ac:dyDescent="0.25">
      <c r="A107" s="198" t="s">
        <v>164</v>
      </c>
      <c r="B107" s="238" t="s">
        <v>517</v>
      </c>
      <c r="C107" s="233" t="s">
        <v>538</v>
      </c>
      <c r="D107" s="233" t="s">
        <v>541</v>
      </c>
      <c r="E107" s="233" t="s">
        <v>736</v>
      </c>
      <c r="F107" s="11" t="s">
        <v>860</v>
      </c>
      <c r="G107" s="12">
        <v>323103</v>
      </c>
      <c r="H107" s="12" t="s">
        <v>593</v>
      </c>
      <c r="I107" s="12" t="s">
        <v>619</v>
      </c>
      <c r="J107" s="12" t="s">
        <v>620</v>
      </c>
      <c r="K107" s="241">
        <v>44743</v>
      </c>
      <c r="L107" s="12" t="s">
        <v>621</v>
      </c>
      <c r="M107" s="12" t="s">
        <v>779</v>
      </c>
      <c r="N107" s="240" t="s">
        <v>780</v>
      </c>
      <c r="O107" s="240" t="s">
        <v>780</v>
      </c>
      <c r="P107" s="22" t="s">
        <v>693</v>
      </c>
      <c r="Q107" s="13">
        <v>1000</v>
      </c>
      <c r="R107" s="10">
        <v>14.13125</v>
      </c>
      <c r="S107" s="10"/>
      <c r="T107" s="78"/>
      <c r="U107" s="236" t="s">
        <v>742</v>
      </c>
      <c r="V107" s="230"/>
    </row>
    <row r="108" spans="1:22" ht="31.5" x14ac:dyDescent="0.25">
      <c r="A108" s="198" t="s">
        <v>165</v>
      </c>
      <c r="B108" s="238" t="s">
        <v>517</v>
      </c>
      <c r="C108" s="233" t="s">
        <v>538</v>
      </c>
      <c r="D108" s="233" t="s">
        <v>541</v>
      </c>
      <c r="E108" s="233" t="s">
        <v>736</v>
      </c>
      <c r="F108" s="11" t="s">
        <v>860</v>
      </c>
      <c r="G108" s="12">
        <v>323104</v>
      </c>
      <c r="H108" s="12" t="s">
        <v>594</v>
      </c>
      <c r="I108" s="12" t="s">
        <v>619</v>
      </c>
      <c r="J108" s="12" t="s">
        <v>620</v>
      </c>
      <c r="K108" s="241">
        <v>44743</v>
      </c>
      <c r="L108" s="12" t="s">
        <v>621</v>
      </c>
      <c r="M108" s="12" t="s">
        <v>779</v>
      </c>
      <c r="N108" s="240" t="s">
        <v>780</v>
      </c>
      <c r="O108" s="240" t="s">
        <v>780</v>
      </c>
      <c r="P108" s="22" t="s">
        <v>694</v>
      </c>
      <c r="Q108" s="13">
        <v>1000</v>
      </c>
      <c r="R108" s="10">
        <v>7.100206</v>
      </c>
      <c r="S108" s="10"/>
      <c r="T108" s="78"/>
      <c r="U108" s="236" t="s">
        <v>742</v>
      </c>
      <c r="V108" s="230"/>
    </row>
    <row r="109" spans="1:22" ht="31.5" x14ac:dyDescent="0.25">
      <c r="A109" s="198" t="s">
        <v>166</v>
      </c>
      <c r="B109" s="238" t="s">
        <v>517</v>
      </c>
      <c r="C109" s="233" t="s">
        <v>538</v>
      </c>
      <c r="D109" s="233" t="s">
        <v>398</v>
      </c>
      <c r="E109" s="233" t="s">
        <v>514</v>
      </c>
      <c r="F109" s="11" t="s">
        <v>841</v>
      </c>
      <c r="G109" s="12">
        <v>622104</v>
      </c>
      <c r="H109" s="12" t="s">
        <v>595</v>
      </c>
      <c r="I109" s="12" t="s">
        <v>619</v>
      </c>
      <c r="J109" s="12" t="s">
        <v>620</v>
      </c>
      <c r="K109" s="241">
        <v>44743</v>
      </c>
      <c r="L109" s="12" t="s">
        <v>621</v>
      </c>
      <c r="M109" s="12" t="s">
        <v>779</v>
      </c>
      <c r="N109" s="240" t="s">
        <v>780</v>
      </c>
      <c r="O109" s="240" t="s">
        <v>780</v>
      </c>
      <c r="P109" s="22" t="s">
        <v>695</v>
      </c>
      <c r="Q109" s="13">
        <v>1000</v>
      </c>
      <c r="R109" s="10">
        <v>14.069030999999999</v>
      </c>
      <c r="S109" s="10"/>
      <c r="T109" s="78"/>
      <c r="U109" s="236" t="s">
        <v>743</v>
      </c>
      <c r="V109" s="230"/>
    </row>
    <row r="110" spans="1:22" ht="31.5" x14ac:dyDescent="0.25">
      <c r="A110" s="198" t="s">
        <v>167</v>
      </c>
      <c r="B110" s="238" t="s">
        <v>517</v>
      </c>
      <c r="C110" s="233" t="s">
        <v>538</v>
      </c>
      <c r="D110" s="233" t="s">
        <v>542</v>
      </c>
      <c r="E110" s="233" t="s">
        <v>514</v>
      </c>
      <c r="F110" s="11" t="s">
        <v>841</v>
      </c>
      <c r="G110" s="12">
        <v>622105</v>
      </c>
      <c r="H110" s="12" t="s">
        <v>596</v>
      </c>
      <c r="I110" s="12" t="s">
        <v>619</v>
      </c>
      <c r="J110" s="12" t="s">
        <v>620</v>
      </c>
      <c r="K110" s="241">
        <v>44743</v>
      </c>
      <c r="L110" s="12" t="s">
        <v>621</v>
      </c>
      <c r="M110" s="12" t="s">
        <v>779</v>
      </c>
      <c r="N110" s="240" t="s">
        <v>780</v>
      </c>
      <c r="O110" s="240" t="s">
        <v>780</v>
      </c>
      <c r="P110" s="22" t="s">
        <v>696</v>
      </c>
      <c r="Q110" s="13">
        <v>1000</v>
      </c>
      <c r="R110" s="10">
        <v>36.353041000000005</v>
      </c>
      <c r="S110" s="10"/>
      <c r="T110" s="78"/>
      <c r="U110" s="236" t="s">
        <v>742</v>
      </c>
      <c r="V110" s="230"/>
    </row>
    <row r="111" spans="1:22" ht="31.5" x14ac:dyDescent="0.25">
      <c r="A111" s="198" t="s">
        <v>168</v>
      </c>
      <c r="B111" s="238" t="s">
        <v>517</v>
      </c>
      <c r="C111" s="233" t="s">
        <v>538</v>
      </c>
      <c r="D111" s="233" t="s">
        <v>542</v>
      </c>
      <c r="E111" s="233" t="s">
        <v>514</v>
      </c>
      <c r="F111" s="11" t="s">
        <v>841</v>
      </c>
      <c r="G111" s="12">
        <v>622107</v>
      </c>
      <c r="H111" s="12" t="s">
        <v>597</v>
      </c>
      <c r="I111" s="12" t="s">
        <v>619</v>
      </c>
      <c r="J111" s="12" t="s">
        <v>620</v>
      </c>
      <c r="K111" s="241">
        <v>44743</v>
      </c>
      <c r="L111" s="12" t="s">
        <v>621</v>
      </c>
      <c r="M111" s="12" t="s">
        <v>779</v>
      </c>
      <c r="N111" s="240" t="s">
        <v>780</v>
      </c>
      <c r="O111" s="240" t="s">
        <v>780</v>
      </c>
      <c r="P111" s="22" t="s">
        <v>698</v>
      </c>
      <c r="Q111" s="13">
        <v>1000</v>
      </c>
      <c r="R111" s="10">
        <v>48.078365000000005</v>
      </c>
      <c r="S111" s="10"/>
      <c r="T111" s="78"/>
      <c r="U111" s="236" t="s">
        <v>742</v>
      </c>
      <c r="V111" s="230"/>
    </row>
    <row r="112" spans="1:22" ht="31.5" x14ac:dyDescent="0.25">
      <c r="A112" s="198" t="s">
        <v>169</v>
      </c>
      <c r="B112" s="238" t="s">
        <v>517</v>
      </c>
      <c r="C112" s="233" t="s">
        <v>538</v>
      </c>
      <c r="D112" s="233" t="s">
        <v>542</v>
      </c>
      <c r="E112" s="233" t="s">
        <v>514</v>
      </c>
      <c r="F112" s="11" t="s">
        <v>841</v>
      </c>
      <c r="G112" s="12">
        <v>622108</v>
      </c>
      <c r="H112" s="12" t="s">
        <v>598</v>
      </c>
      <c r="I112" s="12" t="s">
        <v>619</v>
      </c>
      <c r="J112" s="12" t="s">
        <v>620</v>
      </c>
      <c r="K112" s="241">
        <v>44743</v>
      </c>
      <c r="L112" s="12" t="s">
        <v>621</v>
      </c>
      <c r="M112" s="12" t="s">
        <v>779</v>
      </c>
      <c r="N112" s="240" t="s">
        <v>780</v>
      </c>
      <c r="O112" s="240" t="s">
        <v>780</v>
      </c>
      <c r="P112" s="22" t="s">
        <v>699</v>
      </c>
      <c r="Q112" s="13">
        <v>1000</v>
      </c>
      <c r="R112" s="10">
        <v>46.530847000000001</v>
      </c>
      <c r="S112" s="10"/>
      <c r="T112" s="78"/>
      <c r="U112" s="236" t="s">
        <v>742</v>
      </c>
      <c r="V112" s="230"/>
    </row>
    <row r="113" spans="1:22" ht="31.5" x14ac:dyDescent="0.25">
      <c r="A113" s="198" t="s">
        <v>170</v>
      </c>
      <c r="B113" s="238" t="s">
        <v>517</v>
      </c>
      <c r="C113" s="233" t="s">
        <v>538</v>
      </c>
      <c r="D113" s="233" t="s">
        <v>542</v>
      </c>
      <c r="E113" s="233" t="s">
        <v>514</v>
      </c>
      <c r="F113" s="11" t="s">
        <v>841</v>
      </c>
      <c r="G113" s="12">
        <v>622109</v>
      </c>
      <c r="H113" s="12" t="s">
        <v>599</v>
      </c>
      <c r="I113" s="12" t="s">
        <v>619</v>
      </c>
      <c r="J113" s="12" t="s">
        <v>620</v>
      </c>
      <c r="K113" s="241">
        <v>44743</v>
      </c>
      <c r="L113" s="12" t="s">
        <v>621</v>
      </c>
      <c r="M113" s="12" t="s">
        <v>779</v>
      </c>
      <c r="N113" s="240" t="s">
        <v>780</v>
      </c>
      <c r="O113" s="240" t="s">
        <v>780</v>
      </c>
      <c r="P113" s="22" t="s">
        <v>764</v>
      </c>
      <c r="Q113" s="13">
        <v>1000</v>
      </c>
      <c r="R113" s="10">
        <v>3.8043800000000001</v>
      </c>
      <c r="S113" s="10"/>
      <c r="T113" s="78"/>
      <c r="U113" s="236" t="s">
        <v>742</v>
      </c>
      <c r="V113" s="230"/>
    </row>
    <row r="114" spans="1:22" ht="31.5" x14ac:dyDescent="0.25">
      <c r="A114" s="198" t="s">
        <v>171</v>
      </c>
      <c r="B114" s="238" t="s">
        <v>517</v>
      </c>
      <c r="C114" s="233" t="s">
        <v>516</v>
      </c>
      <c r="D114" s="233" t="s">
        <v>542</v>
      </c>
      <c r="E114" s="233" t="s">
        <v>514</v>
      </c>
      <c r="F114" s="11" t="s">
        <v>841</v>
      </c>
      <c r="G114" s="12">
        <v>622110</v>
      </c>
      <c r="H114" s="12" t="s">
        <v>600</v>
      </c>
      <c r="I114" s="12" t="s">
        <v>619</v>
      </c>
      <c r="J114" s="12" t="s">
        <v>620</v>
      </c>
      <c r="K114" s="241">
        <v>44743</v>
      </c>
      <c r="L114" s="12" t="s">
        <v>621</v>
      </c>
      <c r="M114" s="12" t="s">
        <v>779</v>
      </c>
      <c r="N114" s="240" t="s">
        <v>780</v>
      </c>
      <c r="O114" s="240" t="s">
        <v>780</v>
      </c>
      <c r="P114" s="22" t="s">
        <v>772</v>
      </c>
      <c r="Q114" s="13">
        <v>1000</v>
      </c>
      <c r="R114" s="10">
        <v>14.552859999999999</v>
      </c>
      <c r="S114" s="10"/>
      <c r="T114" s="78"/>
      <c r="U114" s="236" t="s">
        <v>742</v>
      </c>
      <c r="V114" s="230"/>
    </row>
    <row r="115" spans="1:22" ht="31.5" x14ac:dyDescent="0.25">
      <c r="A115" s="198" t="s">
        <v>172</v>
      </c>
      <c r="B115" s="238" t="s">
        <v>517</v>
      </c>
      <c r="C115" s="233" t="s">
        <v>538</v>
      </c>
      <c r="D115" s="233" t="s">
        <v>398</v>
      </c>
      <c r="E115" s="233" t="s">
        <v>514</v>
      </c>
      <c r="F115" s="11" t="s">
        <v>841</v>
      </c>
      <c r="G115" s="12">
        <v>622111</v>
      </c>
      <c r="H115" s="12" t="s">
        <v>601</v>
      </c>
      <c r="I115" s="12" t="s">
        <v>619</v>
      </c>
      <c r="J115" s="12" t="s">
        <v>620</v>
      </c>
      <c r="K115" s="241">
        <v>44743</v>
      </c>
      <c r="L115" s="12" t="s">
        <v>621</v>
      </c>
      <c r="M115" s="12" t="s">
        <v>779</v>
      </c>
      <c r="N115" s="240" t="s">
        <v>780</v>
      </c>
      <c r="O115" s="240" t="s">
        <v>780</v>
      </c>
      <c r="P115" s="22" t="s">
        <v>765</v>
      </c>
      <c r="Q115" s="13">
        <v>1000</v>
      </c>
      <c r="R115" s="10">
        <v>2.7629999999999998E-3</v>
      </c>
      <c r="S115" s="10"/>
      <c r="T115" s="78"/>
      <c r="U115" s="236" t="s">
        <v>742</v>
      </c>
      <c r="V115" s="230"/>
    </row>
    <row r="116" spans="1:22" ht="31.5" x14ac:dyDescent="0.25">
      <c r="A116" s="198" t="s">
        <v>173</v>
      </c>
      <c r="B116" s="238" t="s">
        <v>517</v>
      </c>
      <c r="C116" s="233" t="s">
        <v>538</v>
      </c>
      <c r="D116" s="233" t="s">
        <v>398</v>
      </c>
      <c r="E116" s="233" t="s">
        <v>514</v>
      </c>
      <c r="F116" s="11" t="s">
        <v>841</v>
      </c>
      <c r="G116" s="12">
        <v>622112</v>
      </c>
      <c r="H116" s="12" t="s">
        <v>574</v>
      </c>
      <c r="I116" s="12" t="s">
        <v>619</v>
      </c>
      <c r="J116" s="12" t="s">
        <v>620</v>
      </c>
      <c r="K116" s="241">
        <v>44743</v>
      </c>
      <c r="L116" s="12" t="s">
        <v>621</v>
      </c>
      <c r="M116" s="12" t="s">
        <v>779</v>
      </c>
      <c r="N116" s="240" t="s">
        <v>780</v>
      </c>
      <c r="O116" s="240" t="s">
        <v>780</v>
      </c>
      <c r="P116" s="22" t="s">
        <v>700</v>
      </c>
      <c r="Q116" s="13">
        <v>1000</v>
      </c>
      <c r="R116" s="10">
        <v>13.263366999999999</v>
      </c>
      <c r="S116" s="10"/>
      <c r="T116" s="78"/>
      <c r="U116" s="236" t="s">
        <v>742</v>
      </c>
      <c r="V116" s="230"/>
    </row>
    <row r="117" spans="1:22" ht="31.5" x14ac:dyDescent="0.25">
      <c r="A117" s="198" t="s">
        <v>174</v>
      </c>
      <c r="B117" s="238" t="s">
        <v>517</v>
      </c>
      <c r="C117" s="233" t="s">
        <v>538</v>
      </c>
      <c r="D117" s="233" t="s">
        <v>398</v>
      </c>
      <c r="E117" s="233" t="s">
        <v>514</v>
      </c>
      <c r="F117" s="11" t="s">
        <v>841</v>
      </c>
      <c r="G117" s="12">
        <v>622113</v>
      </c>
      <c r="H117" s="12" t="s">
        <v>602</v>
      </c>
      <c r="I117" s="12" t="s">
        <v>619</v>
      </c>
      <c r="J117" s="12" t="s">
        <v>620</v>
      </c>
      <c r="K117" s="241">
        <v>44743</v>
      </c>
      <c r="L117" s="12" t="s">
        <v>621</v>
      </c>
      <c r="M117" s="12" t="s">
        <v>779</v>
      </c>
      <c r="N117" s="240" t="s">
        <v>780</v>
      </c>
      <c r="O117" s="240" t="s">
        <v>780</v>
      </c>
      <c r="P117" s="22" t="s">
        <v>701</v>
      </c>
      <c r="Q117" s="13">
        <v>1000</v>
      </c>
      <c r="R117" s="10">
        <v>12.999665999999998</v>
      </c>
      <c r="S117" s="10"/>
      <c r="T117" s="78"/>
      <c r="U117" s="236" t="s">
        <v>742</v>
      </c>
      <c r="V117" s="230"/>
    </row>
    <row r="118" spans="1:22" ht="31.5" x14ac:dyDescent="0.25">
      <c r="A118" s="198" t="s">
        <v>175</v>
      </c>
      <c r="B118" s="238" t="s">
        <v>517</v>
      </c>
      <c r="C118" s="233" t="s">
        <v>516</v>
      </c>
      <c r="D118" s="233" t="s">
        <v>398</v>
      </c>
      <c r="E118" s="233" t="s">
        <v>514</v>
      </c>
      <c r="F118" s="11" t="s">
        <v>841</v>
      </c>
      <c r="G118" s="12">
        <v>622114</v>
      </c>
      <c r="H118" s="12" t="s">
        <v>603</v>
      </c>
      <c r="I118" s="12" t="s">
        <v>619</v>
      </c>
      <c r="J118" s="12" t="s">
        <v>620</v>
      </c>
      <c r="K118" s="241">
        <v>44743</v>
      </c>
      <c r="L118" s="12" t="s">
        <v>621</v>
      </c>
      <c r="M118" s="12" t="s">
        <v>779</v>
      </c>
      <c r="N118" s="240" t="s">
        <v>780</v>
      </c>
      <c r="O118" s="240" t="s">
        <v>780</v>
      </c>
      <c r="P118" s="22" t="s">
        <v>702</v>
      </c>
      <c r="Q118" s="13">
        <v>1000</v>
      </c>
      <c r="R118" s="10">
        <v>9.8617670000000004</v>
      </c>
      <c r="S118" s="10"/>
      <c r="T118" s="78"/>
      <c r="U118" s="236" t="s">
        <v>742</v>
      </c>
      <c r="V118" s="230"/>
    </row>
    <row r="119" spans="1:22" ht="31.5" x14ac:dyDescent="0.25">
      <c r="A119" s="198" t="s">
        <v>176</v>
      </c>
      <c r="B119" s="238" t="s">
        <v>517</v>
      </c>
      <c r="C119" s="233" t="s">
        <v>538</v>
      </c>
      <c r="D119" s="233" t="s">
        <v>542</v>
      </c>
      <c r="E119" s="233" t="s">
        <v>514</v>
      </c>
      <c r="F119" s="11" t="s">
        <v>841</v>
      </c>
      <c r="G119" s="12">
        <v>622115</v>
      </c>
      <c r="H119" s="12" t="s">
        <v>604</v>
      </c>
      <c r="I119" s="12" t="s">
        <v>619</v>
      </c>
      <c r="J119" s="12" t="s">
        <v>620</v>
      </c>
      <c r="K119" s="241">
        <v>44743</v>
      </c>
      <c r="L119" s="12" t="s">
        <v>621</v>
      </c>
      <c r="M119" s="12" t="s">
        <v>779</v>
      </c>
      <c r="N119" s="240" t="s">
        <v>780</v>
      </c>
      <c r="O119" s="240" t="s">
        <v>780</v>
      </c>
      <c r="P119" s="22" t="s">
        <v>703</v>
      </c>
      <c r="Q119" s="13">
        <v>1000</v>
      </c>
      <c r="R119" s="10">
        <v>15.56828</v>
      </c>
      <c r="S119" s="10"/>
      <c r="T119" s="78"/>
      <c r="U119" s="236" t="s">
        <v>742</v>
      </c>
      <c r="V119" s="230"/>
    </row>
    <row r="120" spans="1:22" ht="31.5" x14ac:dyDescent="0.25">
      <c r="A120" s="198" t="s">
        <v>177</v>
      </c>
      <c r="B120" s="238" t="s">
        <v>517</v>
      </c>
      <c r="C120" s="233" t="s">
        <v>540</v>
      </c>
      <c r="D120" s="233" t="s">
        <v>541</v>
      </c>
      <c r="E120" s="233" t="s">
        <v>514</v>
      </c>
      <c r="F120" s="11" t="s">
        <v>841</v>
      </c>
      <c r="G120" s="12">
        <v>622116</v>
      </c>
      <c r="H120" s="12" t="s">
        <v>605</v>
      </c>
      <c r="I120" s="12" t="s">
        <v>619</v>
      </c>
      <c r="J120" s="12" t="s">
        <v>620</v>
      </c>
      <c r="K120" s="241">
        <v>44743</v>
      </c>
      <c r="L120" s="12" t="s">
        <v>621</v>
      </c>
      <c r="M120" s="12" t="s">
        <v>779</v>
      </c>
      <c r="N120" s="240" t="s">
        <v>780</v>
      </c>
      <c r="O120" s="240" t="s">
        <v>780</v>
      </c>
      <c r="P120" s="22" t="s">
        <v>704</v>
      </c>
      <c r="Q120" s="13">
        <v>1000</v>
      </c>
      <c r="R120" s="10">
        <v>0.96861900000000001</v>
      </c>
      <c r="S120" s="10"/>
      <c r="T120" s="78"/>
      <c r="U120" s="236" t="s">
        <v>742</v>
      </c>
      <c r="V120" s="230"/>
    </row>
    <row r="121" spans="1:22" ht="31.5" x14ac:dyDescent="0.25">
      <c r="A121" s="198" t="s">
        <v>178</v>
      </c>
      <c r="B121" s="238" t="s">
        <v>517</v>
      </c>
      <c r="C121" s="233" t="s">
        <v>540</v>
      </c>
      <c r="D121" s="233" t="s">
        <v>541</v>
      </c>
      <c r="E121" s="233" t="s">
        <v>514</v>
      </c>
      <c r="F121" s="11" t="s">
        <v>841</v>
      </c>
      <c r="G121" s="12">
        <v>622106</v>
      </c>
      <c r="H121" s="12" t="s">
        <v>758</v>
      </c>
      <c r="I121" s="12" t="s">
        <v>619</v>
      </c>
      <c r="J121" s="12" t="s">
        <v>620</v>
      </c>
      <c r="K121" s="241">
        <v>44743</v>
      </c>
      <c r="L121" s="12" t="s">
        <v>621</v>
      </c>
      <c r="M121" s="12" t="s">
        <v>779</v>
      </c>
      <c r="N121" s="240" t="s">
        <v>780</v>
      </c>
      <c r="O121" s="240" t="s">
        <v>780</v>
      </c>
      <c r="P121" s="22" t="s">
        <v>697</v>
      </c>
      <c r="Q121" s="13">
        <v>15000</v>
      </c>
      <c r="R121" s="10">
        <v>-14.505390999999999</v>
      </c>
      <c r="S121" s="10"/>
      <c r="U121" s="236" t="s">
        <v>742</v>
      </c>
      <c r="V121" s="230"/>
    </row>
    <row r="122" spans="1:22" ht="31.5" x14ac:dyDescent="0.25">
      <c r="A122" s="198" t="s">
        <v>179</v>
      </c>
      <c r="B122" s="238" t="s">
        <v>517</v>
      </c>
      <c r="C122" s="233" t="s">
        <v>516</v>
      </c>
      <c r="D122" s="233" t="s">
        <v>541</v>
      </c>
      <c r="E122" s="233" t="s">
        <v>509</v>
      </c>
      <c r="F122" s="11" t="s">
        <v>848</v>
      </c>
      <c r="G122" s="12">
        <v>611219</v>
      </c>
      <c r="H122" s="12" t="s">
        <v>606</v>
      </c>
      <c r="I122" s="12" t="s">
        <v>619</v>
      </c>
      <c r="J122" s="12" t="s">
        <v>620</v>
      </c>
      <c r="K122" s="241">
        <v>44743</v>
      </c>
      <c r="L122" s="12" t="s">
        <v>621</v>
      </c>
      <c r="M122" s="12" t="s">
        <v>779</v>
      </c>
      <c r="N122" s="240" t="s">
        <v>780</v>
      </c>
      <c r="O122" s="240" t="s">
        <v>780</v>
      </c>
      <c r="P122" s="22" t="s">
        <v>705</v>
      </c>
      <c r="Q122" s="13">
        <v>1000</v>
      </c>
      <c r="R122" s="10">
        <v>4.0133399999999995</v>
      </c>
      <c r="S122" s="10"/>
      <c r="T122" s="78"/>
      <c r="U122" s="236" t="s">
        <v>742</v>
      </c>
      <c r="V122" s="230"/>
    </row>
    <row r="123" spans="1:22" ht="31.5" x14ac:dyDescent="0.25">
      <c r="A123" s="198" t="s">
        <v>180</v>
      </c>
      <c r="B123" s="238" t="s">
        <v>517</v>
      </c>
      <c r="C123" s="233" t="s">
        <v>539</v>
      </c>
      <c r="D123" s="233" t="s">
        <v>398</v>
      </c>
      <c r="E123" s="233" t="s">
        <v>513</v>
      </c>
      <c r="F123" s="11" t="s">
        <v>841</v>
      </c>
      <c r="G123" s="12">
        <v>622117</v>
      </c>
      <c r="H123" s="12" t="s">
        <v>760</v>
      </c>
      <c r="I123" s="12" t="s">
        <v>619</v>
      </c>
      <c r="J123" s="12" t="s">
        <v>620</v>
      </c>
      <c r="K123" s="241">
        <v>44743</v>
      </c>
      <c r="L123" s="12" t="s">
        <v>621</v>
      </c>
      <c r="M123" s="12" t="s">
        <v>779</v>
      </c>
      <c r="N123" s="240" t="s">
        <v>780</v>
      </c>
      <c r="O123" s="240" t="s">
        <v>780</v>
      </c>
      <c r="P123" s="22" t="s">
        <v>766</v>
      </c>
      <c r="Q123" s="13">
        <v>1000</v>
      </c>
      <c r="R123" s="10">
        <v>0.57170900000000002</v>
      </c>
      <c r="S123" s="10"/>
      <c r="T123" s="78"/>
      <c r="U123" s="236" t="s">
        <v>742</v>
      </c>
      <c r="V123" s="230"/>
    </row>
    <row r="124" spans="1:22" ht="31.5" x14ac:dyDescent="0.25">
      <c r="A124" s="198" t="s">
        <v>181</v>
      </c>
      <c r="B124" s="238" t="s">
        <v>517</v>
      </c>
      <c r="C124" s="233" t="s">
        <v>539</v>
      </c>
      <c r="D124" s="233" t="s">
        <v>398</v>
      </c>
      <c r="E124" s="233" t="s">
        <v>514</v>
      </c>
      <c r="F124" s="11" t="s">
        <v>841</v>
      </c>
      <c r="G124" s="12">
        <v>622119</v>
      </c>
      <c r="H124" s="12" t="s">
        <v>759</v>
      </c>
      <c r="I124" s="12" t="s">
        <v>619</v>
      </c>
      <c r="J124" s="12" t="s">
        <v>620</v>
      </c>
      <c r="K124" s="241">
        <v>44743</v>
      </c>
      <c r="L124" s="12" t="s">
        <v>621</v>
      </c>
      <c r="M124" s="12" t="s">
        <v>779</v>
      </c>
      <c r="N124" s="240" t="s">
        <v>780</v>
      </c>
      <c r="O124" s="240" t="s">
        <v>780</v>
      </c>
      <c r="P124" s="22" t="s">
        <v>706</v>
      </c>
      <c r="Q124" s="13">
        <v>1000</v>
      </c>
      <c r="R124" s="10">
        <v>3.6000000000000004E-2</v>
      </c>
      <c r="S124" s="10"/>
      <c r="T124" s="78"/>
      <c r="U124" s="236" t="s">
        <v>742</v>
      </c>
      <c r="V124" s="230"/>
    </row>
    <row r="125" spans="1:22" ht="31.5" x14ac:dyDescent="0.25">
      <c r="A125" s="198" t="s">
        <v>182</v>
      </c>
      <c r="B125" s="238" t="s">
        <v>517</v>
      </c>
      <c r="C125" s="233" t="s">
        <v>539</v>
      </c>
      <c r="D125" s="233" t="s">
        <v>398</v>
      </c>
      <c r="E125" s="233" t="s">
        <v>737</v>
      </c>
      <c r="F125" s="11" t="s">
        <v>861</v>
      </c>
      <c r="G125" s="12">
        <v>523201</v>
      </c>
      <c r="H125" s="12" t="s">
        <v>545</v>
      </c>
      <c r="I125" s="12" t="s">
        <v>619</v>
      </c>
      <c r="J125" s="12" t="s">
        <v>620</v>
      </c>
      <c r="K125" s="241">
        <v>44743</v>
      </c>
      <c r="L125" s="12" t="s">
        <v>621</v>
      </c>
      <c r="M125" s="12" t="s">
        <v>779</v>
      </c>
      <c r="N125" s="240" t="s">
        <v>780</v>
      </c>
      <c r="O125" s="240" t="s">
        <v>780</v>
      </c>
      <c r="P125" s="22" t="s">
        <v>707</v>
      </c>
      <c r="Q125" s="13">
        <v>1000</v>
      </c>
      <c r="R125" s="10">
        <v>8.2119809999999998</v>
      </c>
      <c r="S125" s="10"/>
      <c r="T125" s="78"/>
      <c r="U125" s="236" t="s">
        <v>742</v>
      </c>
      <c r="V125" s="230"/>
    </row>
    <row r="126" spans="1:22" ht="31.5" x14ac:dyDescent="0.25">
      <c r="A126" s="198" t="s">
        <v>183</v>
      </c>
      <c r="B126" s="238" t="s">
        <v>517</v>
      </c>
      <c r="C126" s="233" t="s">
        <v>538</v>
      </c>
      <c r="D126" s="233" t="s">
        <v>398</v>
      </c>
      <c r="E126" s="233" t="s">
        <v>737</v>
      </c>
      <c r="F126" s="11" t="s">
        <v>861</v>
      </c>
      <c r="G126" s="12">
        <v>523202</v>
      </c>
      <c r="H126" s="12" t="s">
        <v>546</v>
      </c>
      <c r="I126" s="12" t="s">
        <v>619</v>
      </c>
      <c r="J126" s="12" t="s">
        <v>620</v>
      </c>
      <c r="K126" s="241">
        <v>44743</v>
      </c>
      <c r="L126" s="12" t="s">
        <v>621</v>
      </c>
      <c r="M126" s="12" t="s">
        <v>779</v>
      </c>
      <c r="N126" s="240" t="s">
        <v>780</v>
      </c>
      <c r="O126" s="240" t="s">
        <v>780</v>
      </c>
      <c r="P126" s="22" t="s">
        <v>708</v>
      </c>
      <c r="Q126" s="13">
        <v>1000</v>
      </c>
      <c r="R126" s="10">
        <v>8.1443170000000009</v>
      </c>
      <c r="S126" s="10"/>
      <c r="T126" s="78"/>
      <c r="U126" s="236" t="s">
        <v>742</v>
      </c>
      <c r="V126" s="230"/>
    </row>
    <row r="127" spans="1:22" ht="31.5" x14ac:dyDescent="0.25">
      <c r="A127" s="198" t="s">
        <v>184</v>
      </c>
      <c r="B127" s="238" t="s">
        <v>517</v>
      </c>
      <c r="C127" s="233" t="s">
        <v>538</v>
      </c>
      <c r="D127" s="233" t="s">
        <v>398</v>
      </c>
      <c r="E127" s="233" t="s">
        <v>737</v>
      </c>
      <c r="F127" s="11" t="s">
        <v>861</v>
      </c>
      <c r="G127" s="12">
        <v>523203</v>
      </c>
      <c r="H127" s="12" t="s">
        <v>607</v>
      </c>
      <c r="I127" s="12" t="s">
        <v>619</v>
      </c>
      <c r="J127" s="12" t="s">
        <v>620</v>
      </c>
      <c r="K127" s="241">
        <v>44743</v>
      </c>
      <c r="L127" s="12" t="s">
        <v>621</v>
      </c>
      <c r="M127" s="12" t="s">
        <v>779</v>
      </c>
      <c r="N127" s="240" t="s">
        <v>780</v>
      </c>
      <c r="O127" s="240" t="s">
        <v>780</v>
      </c>
      <c r="P127" s="22" t="s">
        <v>709</v>
      </c>
      <c r="Q127" s="13">
        <v>1000</v>
      </c>
      <c r="R127" s="10">
        <v>13.090923</v>
      </c>
      <c r="S127" s="10"/>
      <c r="T127" s="78"/>
      <c r="U127" s="236" t="s">
        <v>742</v>
      </c>
      <c r="V127" s="230"/>
    </row>
    <row r="128" spans="1:22" ht="31.5" x14ac:dyDescent="0.25">
      <c r="A128" s="198" t="s">
        <v>185</v>
      </c>
      <c r="B128" s="238" t="s">
        <v>517</v>
      </c>
      <c r="C128" s="233" t="s">
        <v>538</v>
      </c>
      <c r="D128" s="233" t="s">
        <v>398</v>
      </c>
      <c r="E128" s="233" t="s">
        <v>513</v>
      </c>
      <c r="F128" s="11" t="s">
        <v>862</v>
      </c>
      <c r="G128" s="12">
        <v>621101</v>
      </c>
      <c r="H128" s="12" t="s">
        <v>608</v>
      </c>
      <c r="I128" s="12" t="s">
        <v>619</v>
      </c>
      <c r="J128" s="12" t="s">
        <v>620</v>
      </c>
      <c r="K128" s="241">
        <v>44743</v>
      </c>
      <c r="L128" s="12" t="s">
        <v>621</v>
      </c>
      <c r="M128" s="12" t="s">
        <v>779</v>
      </c>
      <c r="N128" s="240" t="s">
        <v>780</v>
      </c>
      <c r="O128" s="240" t="s">
        <v>780</v>
      </c>
      <c r="P128" s="22" t="s">
        <v>710</v>
      </c>
      <c r="Q128" s="13">
        <v>1000</v>
      </c>
      <c r="R128" s="10">
        <v>10.985472</v>
      </c>
      <c r="S128" s="10"/>
      <c r="T128" s="78"/>
      <c r="U128" s="236" t="s">
        <v>742</v>
      </c>
      <c r="V128" s="230"/>
    </row>
    <row r="129" spans="1:22" ht="31.5" x14ac:dyDescent="0.25">
      <c r="A129" s="198" t="s">
        <v>186</v>
      </c>
      <c r="B129" s="238" t="s">
        <v>517</v>
      </c>
      <c r="C129" s="233" t="s">
        <v>538</v>
      </c>
      <c r="D129" s="233" t="s">
        <v>541</v>
      </c>
      <c r="E129" s="233" t="s">
        <v>513</v>
      </c>
      <c r="F129" s="11" t="s">
        <v>862</v>
      </c>
      <c r="G129" s="12">
        <v>621102</v>
      </c>
      <c r="H129" s="12" t="s">
        <v>609</v>
      </c>
      <c r="I129" s="12" t="s">
        <v>619</v>
      </c>
      <c r="J129" s="12" t="s">
        <v>620</v>
      </c>
      <c r="K129" s="241">
        <v>44743</v>
      </c>
      <c r="L129" s="12" t="s">
        <v>621</v>
      </c>
      <c r="M129" s="12" t="s">
        <v>779</v>
      </c>
      <c r="N129" s="240" t="s">
        <v>780</v>
      </c>
      <c r="O129" s="240" t="s">
        <v>780</v>
      </c>
      <c r="P129" s="22" t="s">
        <v>711</v>
      </c>
      <c r="Q129" s="13">
        <v>1000</v>
      </c>
      <c r="R129" s="10">
        <v>10.909159000000001</v>
      </c>
      <c r="S129" s="10"/>
      <c r="T129" s="78"/>
      <c r="U129" s="236" t="s">
        <v>742</v>
      </c>
      <c r="V129" s="230"/>
    </row>
    <row r="130" spans="1:22" ht="31.5" x14ac:dyDescent="0.25">
      <c r="A130" s="198" t="s">
        <v>187</v>
      </c>
      <c r="B130" s="238" t="s">
        <v>517</v>
      </c>
      <c r="C130" s="233" t="s">
        <v>540</v>
      </c>
      <c r="D130" s="233" t="s">
        <v>541</v>
      </c>
      <c r="E130" s="233" t="s">
        <v>513</v>
      </c>
      <c r="F130" s="11" t="s">
        <v>862</v>
      </c>
      <c r="G130" s="12">
        <v>621103</v>
      </c>
      <c r="H130" s="12" t="s">
        <v>610</v>
      </c>
      <c r="I130" s="12" t="s">
        <v>619</v>
      </c>
      <c r="J130" s="12" t="s">
        <v>620</v>
      </c>
      <c r="K130" s="241">
        <v>44743</v>
      </c>
      <c r="L130" s="12" t="s">
        <v>621</v>
      </c>
      <c r="M130" s="12" t="s">
        <v>779</v>
      </c>
      <c r="N130" s="240" t="s">
        <v>780</v>
      </c>
      <c r="O130" s="240" t="s">
        <v>780</v>
      </c>
      <c r="P130" s="22" t="s">
        <v>712</v>
      </c>
      <c r="Q130" s="13">
        <v>1000</v>
      </c>
      <c r="R130" s="10">
        <v>9.5134999999999997E-2</v>
      </c>
      <c r="S130" s="10"/>
      <c r="T130" s="78"/>
      <c r="U130" s="236" t="s">
        <v>742</v>
      </c>
      <c r="V130" s="230"/>
    </row>
    <row r="131" spans="1:22" ht="31.5" x14ac:dyDescent="0.25">
      <c r="A131" s="198" t="s">
        <v>188</v>
      </c>
      <c r="B131" s="238" t="s">
        <v>517</v>
      </c>
      <c r="C131" s="233" t="s">
        <v>540</v>
      </c>
      <c r="D131" s="233" t="s">
        <v>398</v>
      </c>
      <c r="E131" s="233" t="s">
        <v>514</v>
      </c>
      <c r="F131" s="11" t="s">
        <v>841</v>
      </c>
      <c r="G131" s="12">
        <v>622118</v>
      </c>
      <c r="H131" s="12" t="s">
        <v>553</v>
      </c>
      <c r="I131" s="12" t="s">
        <v>619</v>
      </c>
      <c r="J131" s="12" t="s">
        <v>620</v>
      </c>
      <c r="K131" s="241">
        <v>44743</v>
      </c>
      <c r="L131" s="12" t="s">
        <v>621</v>
      </c>
      <c r="M131" s="12" t="s">
        <v>779</v>
      </c>
      <c r="N131" s="240" t="s">
        <v>780</v>
      </c>
      <c r="O131" s="240" t="s">
        <v>780</v>
      </c>
      <c r="P131" s="22" t="s">
        <v>713</v>
      </c>
      <c r="Q131" s="13">
        <v>1000</v>
      </c>
      <c r="R131" s="10">
        <v>16.420359999999999</v>
      </c>
      <c r="S131" s="10"/>
      <c r="T131" s="78"/>
      <c r="U131" s="236" t="s">
        <v>742</v>
      </c>
      <c r="V131" s="230"/>
    </row>
    <row r="132" spans="1:22" ht="31.5" x14ac:dyDescent="0.25">
      <c r="A132" s="198" t="s">
        <v>189</v>
      </c>
      <c r="B132" s="238" t="s">
        <v>517</v>
      </c>
      <c r="C132" s="233" t="s">
        <v>538</v>
      </c>
      <c r="D132" s="233" t="s">
        <v>541</v>
      </c>
      <c r="E132" s="233" t="s">
        <v>509</v>
      </c>
      <c r="F132" s="11" t="s">
        <v>848</v>
      </c>
      <c r="G132" s="12">
        <v>611221</v>
      </c>
      <c r="H132" s="12" t="s">
        <v>750</v>
      </c>
      <c r="I132" s="12" t="s">
        <v>619</v>
      </c>
      <c r="J132" s="12" t="s">
        <v>620</v>
      </c>
      <c r="K132" s="241">
        <v>44743</v>
      </c>
      <c r="L132" s="12" t="s">
        <v>621</v>
      </c>
      <c r="M132" s="12" t="s">
        <v>779</v>
      </c>
      <c r="N132" s="240" t="s">
        <v>780</v>
      </c>
      <c r="O132" s="240" t="s">
        <v>780</v>
      </c>
      <c r="P132" s="22" t="s">
        <v>748</v>
      </c>
      <c r="Q132" s="13">
        <v>1000</v>
      </c>
      <c r="R132" s="10">
        <v>35.772885000000002</v>
      </c>
      <c r="S132" s="10"/>
      <c r="T132" s="78"/>
      <c r="U132" s="236" t="s">
        <v>742</v>
      </c>
      <c r="V132" s="230"/>
    </row>
    <row r="133" spans="1:22" ht="31.5" x14ac:dyDescent="0.25">
      <c r="A133" s="198" t="s">
        <v>190</v>
      </c>
      <c r="B133" s="238" t="s">
        <v>517</v>
      </c>
      <c r="C133" s="233" t="s">
        <v>538</v>
      </c>
      <c r="D133" s="233" t="s">
        <v>541</v>
      </c>
      <c r="E133" s="233" t="s">
        <v>509</v>
      </c>
      <c r="F133" s="11" t="s">
        <v>848</v>
      </c>
      <c r="G133" s="12">
        <v>611222</v>
      </c>
      <c r="H133" s="12" t="s">
        <v>545</v>
      </c>
      <c r="I133" s="12" t="s">
        <v>619</v>
      </c>
      <c r="J133" s="12" t="s">
        <v>620</v>
      </c>
      <c r="K133" s="241">
        <v>44743</v>
      </c>
      <c r="L133" s="12" t="s">
        <v>621</v>
      </c>
      <c r="M133" s="12" t="s">
        <v>779</v>
      </c>
      <c r="N133" s="240" t="s">
        <v>780</v>
      </c>
      <c r="O133" s="240" t="s">
        <v>780</v>
      </c>
      <c r="P133" s="22" t="s">
        <v>749</v>
      </c>
      <c r="Q133" s="13">
        <v>1000</v>
      </c>
      <c r="R133" s="10">
        <v>2.242445</v>
      </c>
      <c r="S133" s="10"/>
      <c r="T133" s="78"/>
      <c r="U133" s="236" t="s">
        <v>742</v>
      </c>
      <c r="V133" s="230"/>
    </row>
    <row r="134" spans="1:22" ht="31.5" x14ac:dyDescent="0.25">
      <c r="A134" s="198" t="s">
        <v>191</v>
      </c>
      <c r="B134" s="238" t="s">
        <v>517</v>
      </c>
      <c r="C134" s="233" t="s">
        <v>538</v>
      </c>
      <c r="D134" s="233" t="s">
        <v>398</v>
      </c>
      <c r="E134" s="233" t="s">
        <v>513</v>
      </c>
      <c r="F134" s="11" t="s">
        <v>862</v>
      </c>
      <c r="G134" s="12">
        <v>621104</v>
      </c>
      <c r="H134" s="12" t="s">
        <v>611</v>
      </c>
      <c r="I134" s="12" t="s">
        <v>619</v>
      </c>
      <c r="J134" s="12" t="s">
        <v>620</v>
      </c>
      <c r="K134" s="241">
        <v>44743</v>
      </c>
      <c r="L134" s="12" t="s">
        <v>621</v>
      </c>
      <c r="M134" s="12" t="s">
        <v>779</v>
      </c>
      <c r="N134" s="240" t="s">
        <v>780</v>
      </c>
      <c r="O134" s="240" t="s">
        <v>780</v>
      </c>
      <c r="P134" s="22" t="s">
        <v>714</v>
      </c>
      <c r="Q134" s="13">
        <v>1000</v>
      </c>
      <c r="R134" s="10">
        <v>17.946555</v>
      </c>
      <c r="S134" s="10"/>
      <c r="T134" s="78"/>
      <c r="U134" s="236" t="s">
        <v>742</v>
      </c>
      <c r="V134" s="230"/>
    </row>
    <row r="135" spans="1:22" ht="31.5" x14ac:dyDescent="0.25">
      <c r="A135" s="198" t="s">
        <v>192</v>
      </c>
      <c r="B135" s="238" t="s">
        <v>517</v>
      </c>
      <c r="C135" s="233" t="s">
        <v>538</v>
      </c>
      <c r="D135" s="233" t="s">
        <v>398</v>
      </c>
      <c r="E135" s="233" t="s">
        <v>513</v>
      </c>
      <c r="F135" s="11" t="s">
        <v>862</v>
      </c>
      <c r="G135" s="12">
        <v>621105</v>
      </c>
      <c r="H135" s="12" t="s">
        <v>612</v>
      </c>
      <c r="I135" s="12" t="s">
        <v>619</v>
      </c>
      <c r="J135" s="12" t="s">
        <v>620</v>
      </c>
      <c r="K135" s="241">
        <v>44743</v>
      </c>
      <c r="L135" s="12" t="s">
        <v>621</v>
      </c>
      <c r="M135" s="12" t="s">
        <v>779</v>
      </c>
      <c r="N135" s="240" t="s">
        <v>780</v>
      </c>
      <c r="O135" s="240" t="s">
        <v>780</v>
      </c>
      <c r="P135" s="22" t="s">
        <v>767</v>
      </c>
      <c r="Q135" s="13">
        <v>1000</v>
      </c>
      <c r="R135" s="10">
        <v>22.283289</v>
      </c>
      <c r="S135" s="10"/>
      <c r="T135" s="78"/>
      <c r="U135" s="236" t="s">
        <v>742</v>
      </c>
      <c r="V135" s="230"/>
    </row>
    <row r="136" spans="1:22" ht="31.5" x14ac:dyDescent="0.25">
      <c r="A136" s="198" t="s">
        <v>193</v>
      </c>
      <c r="B136" s="238" t="s">
        <v>517</v>
      </c>
      <c r="C136" s="233" t="s">
        <v>538</v>
      </c>
      <c r="D136" s="233" t="s">
        <v>541</v>
      </c>
      <c r="E136" s="233" t="s">
        <v>514</v>
      </c>
      <c r="F136" s="11" t="s">
        <v>862</v>
      </c>
      <c r="G136" s="12">
        <v>621106</v>
      </c>
      <c r="H136" s="12" t="s">
        <v>613</v>
      </c>
      <c r="I136" s="12" t="s">
        <v>619</v>
      </c>
      <c r="J136" s="12" t="s">
        <v>620</v>
      </c>
      <c r="K136" s="241">
        <v>44743</v>
      </c>
      <c r="L136" s="12" t="s">
        <v>621</v>
      </c>
      <c r="M136" s="12" t="s">
        <v>779</v>
      </c>
      <c r="N136" s="240" t="s">
        <v>780</v>
      </c>
      <c r="O136" s="240" t="s">
        <v>780</v>
      </c>
      <c r="P136" s="22" t="s">
        <v>715</v>
      </c>
      <c r="Q136" s="13">
        <v>1000</v>
      </c>
      <c r="R136" s="10">
        <v>3.0000000000000001E-6</v>
      </c>
      <c r="S136" s="10"/>
      <c r="T136" s="78"/>
      <c r="U136" s="236" t="s">
        <v>742</v>
      </c>
      <c r="V136" s="230"/>
    </row>
    <row r="137" spans="1:22" ht="31.5" x14ac:dyDescent="0.25">
      <c r="A137" s="198" t="s">
        <v>194</v>
      </c>
      <c r="B137" s="238" t="s">
        <v>517</v>
      </c>
      <c r="C137" s="233" t="s">
        <v>538</v>
      </c>
      <c r="D137" s="233" t="s">
        <v>398</v>
      </c>
      <c r="E137" s="233" t="s">
        <v>514</v>
      </c>
      <c r="F137" s="11" t="s">
        <v>862</v>
      </c>
      <c r="G137" s="12">
        <v>621107</v>
      </c>
      <c r="H137" s="12" t="s">
        <v>614</v>
      </c>
      <c r="I137" s="12" t="s">
        <v>619</v>
      </c>
      <c r="J137" s="12" t="s">
        <v>620</v>
      </c>
      <c r="K137" s="241">
        <v>44743</v>
      </c>
      <c r="L137" s="12" t="s">
        <v>621</v>
      </c>
      <c r="M137" s="12" t="s">
        <v>779</v>
      </c>
      <c r="N137" s="240" t="s">
        <v>780</v>
      </c>
      <c r="O137" s="240" t="s">
        <v>780</v>
      </c>
      <c r="P137" s="22" t="s">
        <v>716</v>
      </c>
      <c r="Q137" s="13">
        <v>1000</v>
      </c>
      <c r="R137" s="10">
        <v>0</v>
      </c>
      <c r="S137" s="10"/>
      <c r="T137" s="78"/>
      <c r="U137" s="236" t="s">
        <v>742</v>
      </c>
      <c r="V137" s="230"/>
    </row>
    <row r="138" spans="1:22" ht="31.5" x14ac:dyDescent="0.25">
      <c r="A138" s="198" t="s">
        <v>195</v>
      </c>
      <c r="B138" s="238" t="s">
        <v>517</v>
      </c>
      <c r="C138" s="233" t="s">
        <v>538</v>
      </c>
      <c r="D138" s="233" t="s">
        <v>398</v>
      </c>
      <c r="E138" s="233" t="s">
        <v>513</v>
      </c>
      <c r="F138" s="11" t="s">
        <v>862</v>
      </c>
      <c r="G138" s="12">
        <v>621108</v>
      </c>
      <c r="H138" s="12" t="s">
        <v>553</v>
      </c>
      <c r="I138" s="12" t="s">
        <v>619</v>
      </c>
      <c r="J138" s="12" t="s">
        <v>620</v>
      </c>
      <c r="K138" s="241">
        <v>44743</v>
      </c>
      <c r="L138" s="12" t="s">
        <v>621</v>
      </c>
      <c r="M138" s="12" t="s">
        <v>779</v>
      </c>
      <c r="N138" s="240" t="s">
        <v>780</v>
      </c>
      <c r="O138" s="240" t="s">
        <v>780</v>
      </c>
      <c r="P138" s="22" t="s">
        <v>717</v>
      </c>
      <c r="Q138" s="13">
        <v>1000</v>
      </c>
      <c r="R138" s="10">
        <v>14.666879000000002</v>
      </c>
      <c r="S138" s="10"/>
      <c r="T138" s="78"/>
      <c r="U138" s="236" t="s">
        <v>742</v>
      </c>
      <c r="V138" s="230"/>
    </row>
    <row r="139" spans="1:22" ht="31.5" x14ac:dyDescent="0.25">
      <c r="A139" s="198" t="s">
        <v>196</v>
      </c>
      <c r="B139" s="238" t="s">
        <v>517</v>
      </c>
      <c r="C139" s="233" t="s">
        <v>538</v>
      </c>
      <c r="D139" s="233" t="s">
        <v>398</v>
      </c>
      <c r="E139" s="233" t="s">
        <v>738</v>
      </c>
      <c r="F139" s="11" t="s">
        <v>862</v>
      </c>
      <c r="G139" s="12">
        <v>621109</v>
      </c>
      <c r="H139" s="12" t="s">
        <v>561</v>
      </c>
      <c r="I139" s="12" t="s">
        <v>619</v>
      </c>
      <c r="J139" s="12" t="s">
        <v>620</v>
      </c>
      <c r="K139" s="241">
        <v>44743</v>
      </c>
      <c r="L139" s="12" t="s">
        <v>621</v>
      </c>
      <c r="M139" s="12" t="s">
        <v>779</v>
      </c>
      <c r="N139" s="240" t="s">
        <v>780</v>
      </c>
      <c r="O139" s="240" t="s">
        <v>780</v>
      </c>
      <c r="P139" s="22" t="s">
        <v>718</v>
      </c>
      <c r="Q139" s="13">
        <v>1000</v>
      </c>
      <c r="R139" s="10">
        <v>10.943528000000001</v>
      </c>
      <c r="S139" s="10"/>
      <c r="T139" s="78"/>
      <c r="U139" s="236" t="s">
        <v>742</v>
      </c>
      <c r="V139" s="230"/>
    </row>
    <row r="140" spans="1:22" ht="31.5" x14ac:dyDescent="0.25">
      <c r="A140" s="198" t="s">
        <v>197</v>
      </c>
      <c r="B140" s="238" t="s">
        <v>517</v>
      </c>
      <c r="C140" s="233" t="s">
        <v>539</v>
      </c>
      <c r="D140" s="233" t="s">
        <v>398</v>
      </c>
      <c r="E140" s="233" t="s">
        <v>738</v>
      </c>
      <c r="F140" s="11" t="s">
        <v>862</v>
      </c>
      <c r="G140" s="12">
        <v>621110</v>
      </c>
      <c r="H140" s="12" t="s">
        <v>574</v>
      </c>
      <c r="I140" s="12" t="s">
        <v>619</v>
      </c>
      <c r="J140" s="12" t="s">
        <v>620</v>
      </c>
      <c r="K140" s="241">
        <v>44743</v>
      </c>
      <c r="L140" s="12" t="s">
        <v>621</v>
      </c>
      <c r="M140" s="12" t="s">
        <v>779</v>
      </c>
      <c r="N140" s="240" t="s">
        <v>780</v>
      </c>
      <c r="O140" s="240" t="s">
        <v>780</v>
      </c>
      <c r="P140" s="22" t="s">
        <v>719</v>
      </c>
      <c r="Q140" s="13">
        <v>1000</v>
      </c>
      <c r="R140" s="10">
        <v>10.103804999999999</v>
      </c>
      <c r="S140" s="10"/>
      <c r="T140" s="78"/>
      <c r="U140" s="236" t="s">
        <v>742</v>
      </c>
      <c r="V140" s="230"/>
    </row>
    <row r="141" spans="1:22" ht="31.5" x14ac:dyDescent="0.25">
      <c r="A141" s="198" t="s">
        <v>198</v>
      </c>
      <c r="B141" s="238" t="s">
        <v>517</v>
      </c>
      <c r="C141" s="233" t="s">
        <v>539</v>
      </c>
      <c r="D141" s="233" t="s">
        <v>398</v>
      </c>
      <c r="E141" s="233" t="s">
        <v>738</v>
      </c>
      <c r="F141" s="11" t="s">
        <v>862</v>
      </c>
      <c r="G141" s="12">
        <v>621111</v>
      </c>
      <c r="H141" s="12" t="s">
        <v>560</v>
      </c>
      <c r="I141" s="12" t="s">
        <v>619</v>
      </c>
      <c r="J141" s="12" t="s">
        <v>620</v>
      </c>
      <c r="K141" s="241">
        <v>44743</v>
      </c>
      <c r="L141" s="12" t="s">
        <v>621</v>
      </c>
      <c r="M141" s="12" t="s">
        <v>779</v>
      </c>
      <c r="N141" s="240" t="s">
        <v>780</v>
      </c>
      <c r="O141" s="240" t="s">
        <v>780</v>
      </c>
      <c r="P141" s="22" t="s">
        <v>720</v>
      </c>
      <c r="Q141" s="13">
        <v>1000</v>
      </c>
      <c r="R141" s="10">
        <v>15.560121000000001</v>
      </c>
      <c r="S141" s="10"/>
      <c r="T141" s="78"/>
      <c r="U141" s="236" t="s">
        <v>742</v>
      </c>
      <c r="V141" s="230"/>
    </row>
    <row r="142" spans="1:22" ht="31.5" x14ac:dyDescent="0.25">
      <c r="A142" s="198" t="s">
        <v>199</v>
      </c>
      <c r="B142" s="238" t="s">
        <v>517</v>
      </c>
      <c r="C142" s="233" t="s">
        <v>539</v>
      </c>
      <c r="D142" s="233" t="s">
        <v>398</v>
      </c>
      <c r="E142" s="233" t="s">
        <v>737</v>
      </c>
      <c r="F142" s="11" t="s">
        <v>863</v>
      </c>
      <c r="G142" s="12">
        <v>523101</v>
      </c>
      <c r="H142" s="12" t="s">
        <v>561</v>
      </c>
      <c r="I142" s="12" t="s">
        <v>619</v>
      </c>
      <c r="J142" s="12" t="s">
        <v>620</v>
      </c>
      <c r="K142" s="241">
        <v>44743</v>
      </c>
      <c r="L142" s="12" t="s">
        <v>621</v>
      </c>
      <c r="M142" s="12" t="s">
        <v>779</v>
      </c>
      <c r="N142" s="240" t="s">
        <v>780</v>
      </c>
      <c r="O142" s="240" t="s">
        <v>780</v>
      </c>
      <c r="P142" s="22" t="s">
        <v>773</v>
      </c>
      <c r="Q142" s="13">
        <v>1000</v>
      </c>
      <c r="R142" s="10">
        <v>12.306454</v>
      </c>
      <c r="S142" s="10"/>
      <c r="T142" s="78"/>
      <c r="U142" s="236" t="s">
        <v>742</v>
      </c>
      <c r="V142" s="230"/>
    </row>
    <row r="143" spans="1:22" ht="31.5" x14ac:dyDescent="0.25">
      <c r="A143" s="198" t="s">
        <v>200</v>
      </c>
      <c r="B143" s="238" t="s">
        <v>517</v>
      </c>
      <c r="C143" s="233" t="s">
        <v>496</v>
      </c>
      <c r="D143" s="233" t="s">
        <v>541</v>
      </c>
      <c r="E143" s="233" t="s">
        <v>737</v>
      </c>
      <c r="F143" s="11" t="s">
        <v>863</v>
      </c>
      <c r="G143" s="12">
        <v>523102</v>
      </c>
      <c r="H143" s="12" t="s">
        <v>546</v>
      </c>
      <c r="I143" s="12" t="s">
        <v>619</v>
      </c>
      <c r="J143" s="12" t="s">
        <v>620</v>
      </c>
      <c r="K143" s="241">
        <v>44743</v>
      </c>
      <c r="L143" s="12" t="s">
        <v>621</v>
      </c>
      <c r="M143" s="12" t="s">
        <v>779</v>
      </c>
      <c r="N143" s="240" t="s">
        <v>780</v>
      </c>
      <c r="O143" s="240" t="s">
        <v>780</v>
      </c>
      <c r="P143" s="22" t="s">
        <v>774</v>
      </c>
      <c r="Q143" s="13">
        <v>1000</v>
      </c>
      <c r="R143" s="10">
        <v>9.1437810000000006</v>
      </c>
      <c r="S143" s="10"/>
      <c r="T143" s="78"/>
      <c r="U143" s="236" t="s">
        <v>742</v>
      </c>
      <c r="V143" s="230"/>
    </row>
    <row r="144" spans="1:22" ht="31.5" x14ac:dyDescent="0.25">
      <c r="A144" s="198" t="s">
        <v>201</v>
      </c>
      <c r="B144" s="238" t="s">
        <v>517</v>
      </c>
      <c r="C144" s="233" t="s">
        <v>496</v>
      </c>
      <c r="D144" s="233" t="s">
        <v>541</v>
      </c>
      <c r="E144" s="233" t="s">
        <v>737</v>
      </c>
      <c r="F144" s="11" t="s">
        <v>863</v>
      </c>
      <c r="G144" s="12">
        <v>523103</v>
      </c>
      <c r="H144" s="12" t="s">
        <v>547</v>
      </c>
      <c r="I144" s="12" t="s">
        <v>619</v>
      </c>
      <c r="J144" s="12" t="s">
        <v>620</v>
      </c>
      <c r="K144" s="241">
        <v>44743</v>
      </c>
      <c r="L144" s="12" t="s">
        <v>621</v>
      </c>
      <c r="M144" s="12" t="s">
        <v>779</v>
      </c>
      <c r="N144" s="240" t="s">
        <v>780</v>
      </c>
      <c r="O144" s="240" t="s">
        <v>780</v>
      </c>
      <c r="P144" s="22" t="s">
        <v>775</v>
      </c>
      <c r="Q144" s="13">
        <v>1000</v>
      </c>
      <c r="R144" s="10">
        <v>15.315178</v>
      </c>
      <c r="S144" s="10"/>
      <c r="T144" s="78"/>
      <c r="U144" s="236" t="s">
        <v>742</v>
      </c>
      <c r="V144" s="230"/>
    </row>
    <row r="145" spans="1:22" ht="31.5" x14ac:dyDescent="0.25">
      <c r="A145" s="198" t="s">
        <v>202</v>
      </c>
      <c r="B145" s="238" t="s">
        <v>517</v>
      </c>
      <c r="C145" s="233" t="s">
        <v>496</v>
      </c>
      <c r="D145" s="233" t="s">
        <v>398</v>
      </c>
      <c r="E145" s="233" t="s">
        <v>739</v>
      </c>
      <c r="F145" s="11" t="s">
        <v>864</v>
      </c>
      <c r="G145" s="12">
        <v>324201</v>
      </c>
      <c r="H145" s="12" t="s">
        <v>615</v>
      </c>
      <c r="I145" s="12" t="s">
        <v>619</v>
      </c>
      <c r="J145" s="12" t="s">
        <v>620</v>
      </c>
      <c r="K145" s="241">
        <v>44743</v>
      </c>
      <c r="L145" s="12" t="s">
        <v>621</v>
      </c>
      <c r="M145" s="12" t="s">
        <v>779</v>
      </c>
      <c r="N145" s="240" t="s">
        <v>780</v>
      </c>
      <c r="O145" s="240" t="s">
        <v>780</v>
      </c>
      <c r="P145" s="22" t="s">
        <v>721</v>
      </c>
      <c r="Q145" s="13">
        <v>1000</v>
      </c>
      <c r="R145" s="10">
        <v>14.472643</v>
      </c>
      <c r="S145" s="10"/>
      <c r="T145" s="78"/>
      <c r="U145" s="236" t="s">
        <v>742</v>
      </c>
      <c r="V145" s="230"/>
    </row>
    <row r="146" spans="1:22" ht="31.5" x14ac:dyDescent="0.25">
      <c r="A146" s="198" t="s">
        <v>203</v>
      </c>
      <c r="B146" s="238" t="s">
        <v>517</v>
      </c>
      <c r="C146" s="233" t="s">
        <v>496</v>
      </c>
      <c r="D146" s="233" t="s">
        <v>398</v>
      </c>
      <c r="E146" s="233" t="s">
        <v>739</v>
      </c>
      <c r="F146" s="11" t="s">
        <v>864</v>
      </c>
      <c r="G146" s="12">
        <v>324202</v>
      </c>
      <c r="H146" s="12" t="s">
        <v>616</v>
      </c>
      <c r="I146" s="12" t="s">
        <v>619</v>
      </c>
      <c r="J146" s="12" t="s">
        <v>620</v>
      </c>
      <c r="K146" s="241">
        <v>44743</v>
      </c>
      <c r="L146" s="12" t="s">
        <v>621</v>
      </c>
      <c r="M146" s="12" t="s">
        <v>779</v>
      </c>
      <c r="N146" s="240" t="s">
        <v>780</v>
      </c>
      <c r="O146" s="240" t="s">
        <v>780</v>
      </c>
      <c r="P146" s="22" t="s">
        <v>722</v>
      </c>
      <c r="Q146" s="13">
        <v>1000</v>
      </c>
      <c r="R146" s="10">
        <v>7.3270000000000002E-3</v>
      </c>
      <c r="S146" s="10"/>
      <c r="T146" s="78"/>
      <c r="U146" s="236" t="s">
        <v>742</v>
      </c>
      <c r="V146" s="230"/>
    </row>
    <row r="147" spans="1:22" ht="31.5" x14ac:dyDescent="0.25">
      <c r="A147" s="198" t="s">
        <v>204</v>
      </c>
      <c r="B147" s="238" t="s">
        <v>517</v>
      </c>
      <c r="C147" s="233" t="s">
        <v>496</v>
      </c>
      <c r="D147" s="233" t="s">
        <v>398</v>
      </c>
      <c r="E147" s="233" t="s">
        <v>739</v>
      </c>
      <c r="F147" s="11" t="s">
        <v>864</v>
      </c>
      <c r="G147" s="12">
        <v>324203</v>
      </c>
      <c r="H147" s="12" t="s">
        <v>617</v>
      </c>
      <c r="I147" s="12" t="s">
        <v>619</v>
      </c>
      <c r="J147" s="12" t="s">
        <v>620</v>
      </c>
      <c r="K147" s="241">
        <v>44743</v>
      </c>
      <c r="L147" s="12" t="s">
        <v>621</v>
      </c>
      <c r="M147" s="12" t="s">
        <v>779</v>
      </c>
      <c r="N147" s="240" t="s">
        <v>780</v>
      </c>
      <c r="O147" s="240" t="s">
        <v>780</v>
      </c>
      <c r="P147" s="22" t="s">
        <v>723</v>
      </c>
      <c r="Q147" s="13">
        <v>1000</v>
      </c>
      <c r="R147" s="10">
        <v>4.106179</v>
      </c>
      <c r="S147" s="10"/>
      <c r="T147" s="78"/>
      <c r="U147" s="236" t="s">
        <v>742</v>
      </c>
      <c r="V147" s="230"/>
    </row>
    <row r="148" spans="1:22" ht="31.5" x14ac:dyDescent="0.25">
      <c r="A148" s="198" t="s">
        <v>205</v>
      </c>
      <c r="B148" s="238" t="s">
        <v>517</v>
      </c>
      <c r="C148" s="233" t="s">
        <v>496</v>
      </c>
      <c r="D148" s="233" t="s">
        <v>398</v>
      </c>
      <c r="E148" s="233" t="s">
        <v>739</v>
      </c>
      <c r="F148" s="11" t="s">
        <v>864</v>
      </c>
      <c r="G148" s="12">
        <v>324204</v>
      </c>
      <c r="H148" s="12" t="s">
        <v>618</v>
      </c>
      <c r="I148" s="12" t="s">
        <v>619</v>
      </c>
      <c r="J148" s="12" t="s">
        <v>620</v>
      </c>
      <c r="K148" s="241">
        <v>44743</v>
      </c>
      <c r="L148" s="12" t="s">
        <v>621</v>
      </c>
      <c r="M148" s="12" t="s">
        <v>779</v>
      </c>
      <c r="N148" s="240" t="s">
        <v>780</v>
      </c>
      <c r="O148" s="240" t="s">
        <v>780</v>
      </c>
      <c r="P148" s="22" t="s">
        <v>724</v>
      </c>
      <c r="Q148" s="13">
        <v>1000</v>
      </c>
      <c r="R148" s="10">
        <v>4.0119660000000001</v>
      </c>
      <c r="S148" s="10"/>
      <c r="T148" s="78"/>
      <c r="U148" s="236" t="s">
        <v>742</v>
      </c>
      <c r="V148" s="230"/>
    </row>
    <row r="149" spans="1:22" ht="31.5" x14ac:dyDescent="0.25">
      <c r="A149" s="198" t="s">
        <v>206</v>
      </c>
      <c r="B149" s="238" t="s">
        <v>517</v>
      </c>
      <c r="C149" s="233" t="s">
        <v>496</v>
      </c>
      <c r="D149" s="233" t="s">
        <v>398</v>
      </c>
      <c r="E149" s="233" t="s">
        <v>740</v>
      </c>
      <c r="F149" s="11" t="s">
        <v>865</v>
      </c>
      <c r="G149" s="12">
        <v>325101</v>
      </c>
      <c r="H149" s="12" t="s">
        <v>558</v>
      </c>
      <c r="I149" s="12" t="s">
        <v>619</v>
      </c>
      <c r="J149" s="12" t="s">
        <v>620</v>
      </c>
      <c r="K149" s="241">
        <v>44743</v>
      </c>
      <c r="L149" s="12" t="s">
        <v>621</v>
      </c>
      <c r="M149" s="12" t="s">
        <v>779</v>
      </c>
      <c r="N149" s="240" t="s">
        <v>780</v>
      </c>
      <c r="O149" s="240" t="s">
        <v>780</v>
      </c>
      <c r="P149" s="22" t="s">
        <v>725</v>
      </c>
      <c r="Q149" s="13">
        <v>1000</v>
      </c>
      <c r="R149" s="10">
        <v>33.988489999999999</v>
      </c>
      <c r="S149" s="10"/>
      <c r="T149" s="78"/>
      <c r="U149" s="236" t="s">
        <v>742</v>
      </c>
      <c r="V149" s="230"/>
    </row>
    <row r="150" spans="1:22" ht="31.5" x14ac:dyDescent="0.25">
      <c r="A150" s="198" t="s">
        <v>207</v>
      </c>
      <c r="B150" s="239" t="s">
        <v>517</v>
      </c>
      <c r="C150" s="238" t="s">
        <v>539</v>
      </c>
      <c r="D150" s="11" t="s">
        <v>398</v>
      </c>
      <c r="E150" s="11" t="s">
        <v>740</v>
      </c>
      <c r="F150" s="11" t="s">
        <v>865</v>
      </c>
      <c r="G150" s="12">
        <v>325102</v>
      </c>
      <c r="H150" s="12" t="s">
        <v>574</v>
      </c>
      <c r="I150" s="12" t="s">
        <v>619</v>
      </c>
      <c r="J150" s="12" t="s">
        <v>620</v>
      </c>
      <c r="K150" s="241">
        <v>44743</v>
      </c>
      <c r="L150" s="12" t="s">
        <v>621</v>
      </c>
      <c r="M150" s="12" t="s">
        <v>779</v>
      </c>
      <c r="N150" s="240" t="s">
        <v>780</v>
      </c>
      <c r="O150" s="240" t="s">
        <v>780</v>
      </c>
      <c r="P150" s="22" t="s">
        <v>726</v>
      </c>
      <c r="Q150" s="13">
        <v>1000</v>
      </c>
      <c r="R150" s="10">
        <v>22.893715</v>
      </c>
      <c r="S150" s="10"/>
      <c r="T150" s="78"/>
      <c r="U150" s="236" t="s">
        <v>742</v>
      </c>
      <c r="V150" s="230"/>
    </row>
    <row r="151" spans="1:22" ht="31.5" x14ac:dyDescent="0.25">
      <c r="A151" s="198" t="s">
        <v>208</v>
      </c>
      <c r="B151" s="239" t="s">
        <v>517</v>
      </c>
      <c r="C151" s="238" t="s">
        <v>539</v>
      </c>
      <c r="D151" s="11" t="s">
        <v>398</v>
      </c>
      <c r="E151" s="11" t="s">
        <v>740</v>
      </c>
      <c r="F151" s="11" t="s">
        <v>865</v>
      </c>
      <c r="G151" s="12">
        <v>325103</v>
      </c>
      <c r="H151" s="12" t="s">
        <v>560</v>
      </c>
      <c r="I151" s="12" t="s">
        <v>619</v>
      </c>
      <c r="J151" s="12" t="s">
        <v>620</v>
      </c>
      <c r="K151" s="241">
        <v>44743</v>
      </c>
      <c r="L151" s="12" t="s">
        <v>621</v>
      </c>
      <c r="M151" s="12" t="s">
        <v>779</v>
      </c>
      <c r="N151" s="240" t="s">
        <v>780</v>
      </c>
      <c r="O151" s="240" t="s">
        <v>780</v>
      </c>
      <c r="P151" s="22" t="s">
        <v>727</v>
      </c>
      <c r="Q151" s="13">
        <v>1000</v>
      </c>
      <c r="R151" s="10">
        <v>33.206547999999998</v>
      </c>
      <c r="S151" s="10"/>
      <c r="T151" s="78"/>
      <c r="U151" s="236" t="s">
        <v>742</v>
      </c>
    </row>
    <row r="152" spans="1:22" ht="15.75" customHeight="1" x14ac:dyDescent="0.25">
      <c r="A152" s="198" t="s">
        <v>209</v>
      </c>
      <c r="B152" s="239" t="s">
        <v>517</v>
      </c>
      <c r="C152" s="162" t="s">
        <v>538</v>
      </c>
      <c r="D152" s="11" t="s">
        <v>398</v>
      </c>
      <c r="E152" s="11" t="s">
        <v>866</v>
      </c>
      <c r="F152" s="11" t="s">
        <v>857</v>
      </c>
      <c r="G152" s="12">
        <v>621202</v>
      </c>
      <c r="H152" s="12" t="s">
        <v>608</v>
      </c>
      <c r="I152" s="12" t="s">
        <v>619</v>
      </c>
      <c r="J152" s="12" t="s">
        <v>620</v>
      </c>
      <c r="K152" s="241">
        <v>44743</v>
      </c>
      <c r="L152" s="12" t="s">
        <v>621</v>
      </c>
      <c r="M152" s="12" t="s">
        <v>779</v>
      </c>
      <c r="N152" s="240" t="s">
        <v>780</v>
      </c>
      <c r="O152" s="240" t="s">
        <v>780</v>
      </c>
      <c r="P152" s="22" t="s">
        <v>776</v>
      </c>
      <c r="Q152" s="13">
        <v>1000</v>
      </c>
      <c r="R152" s="10">
        <v>2.114967</v>
      </c>
      <c r="S152" s="10"/>
      <c r="T152" s="78"/>
      <c r="U152" s="350" t="s">
        <v>742</v>
      </c>
      <c r="V152" s="351"/>
    </row>
    <row r="153" spans="1:22" ht="31.5" x14ac:dyDescent="0.25">
      <c r="A153" s="198" t="s">
        <v>210</v>
      </c>
      <c r="B153" s="239" t="s">
        <v>517</v>
      </c>
      <c r="C153" s="244" t="s">
        <v>538</v>
      </c>
      <c r="D153" s="11" t="s">
        <v>398</v>
      </c>
      <c r="E153" s="11" t="s">
        <v>513</v>
      </c>
      <c r="F153" s="11" t="s">
        <v>857</v>
      </c>
      <c r="G153" s="12">
        <v>621203</v>
      </c>
      <c r="H153" s="12" t="s">
        <v>609</v>
      </c>
      <c r="I153" s="12" t="s">
        <v>619</v>
      </c>
      <c r="J153" s="12" t="s">
        <v>620</v>
      </c>
      <c r="K153" s="241">
        <v>44743</v>
      </c>
      <c r="L153" s="12" t="s">
        <v>621</v>
      </c>
      <c r="M153" s="12" t="s">
        <v>779</v>
      </c>
      <c r="N153" s="240" t="s">
        <v>780</v>
      </c>
      <c r="O153" s="240" t="s">
        <v>780</v>
      </c>
      <c r="P153" s="22" t="s">
        <v>777</v>
      </c>
      <c r="Q153" s="13">
        <v>1000</v>
      </c>
      <c r="R153" s="10">
        <v>2.1108580000000003</v>
      </c>
      <c r="S153" s="10"/>
      <c r="T153" s="78"/>
      <c r="U153" s="236" t="s">
        <v>742</v>
      </c>
      <c r="V153" s="237"/>
    </row>
    <row r="154" spans="1:22" ht="31.5" x14ac:dyDescent="0.25">
      <c r="A154" s="198" t="s">
        <v>211</v>
      </c>
      <c r="B154" s="239" t="s">
        <v>517</v>
      </c>
      <c r="C154" s="239" t="s">
        <v>539</v>
      </c>
      <c r="D154" s="11" t="s">
        <v>398</v>
      </c>
      <c r="E154" s="11" t="s">
        <v>507</v>
      </c>
      <c r="F154" s="11" t="s">
        <v>867</v>
      </c>
      <c r="G154" s="12">
        <v>522101</v>
      </c>
      <c r="H154" s="12" t="s">
        <v>558</v>
      </c>
      <c r="I154" s="12" t="s">
        <v>619</v>
      </c>
      <c r="J154" s="12" t="s">
        <v>620</v>
      </c>
      <c r="K154" s="241">
        <v>44743</v>
      </c>
      <c r="L154" s="12" t="s">
        <v>621</v>
      </c>
      <c r="M154" s="12" t="s">
        <v>779</v>
      </c>
      <c r="N154" s="240" t="s">
        <v>780</v>
      </c>
      <c r="O154" s="240" t="s">
        <v>780</v>
      </c>
      <c r="P154" s="22" t="s">
        <v>778</v>
      </c>
      <c r="Q154" s="13">
        <v>1000</v>
      </c>
      <c r="R154" s="10">
        <v>12.55838</v>
      </c>
      <c r="S154" s="10"/>
      <c r="T154" s="78"/>
      <c r="U154" s="230" t="s">
        <v>742</v>
      </c>
      <c r="V154" s="249"/>
    </row>
    <row r="155" spans="1:22" ht="31.5" x14ac:dyDescent="0.25">
      <c r="A155" s="198" t="s">
        <v>212</v>
      </c>
      <c r="B155" s="239" t="s">
        <v>517</v>
      </c>
      <c r="C155" s="239" t="s">
        <v>539</v>
      </c>
      <c r="D155" s="11" t="s">
        <v>398</v>
      </c>
      <c r="E155" s="11" t="s">
        <v>507</v>
      </c>
      <c r="F155" s="11" t="s">
        <v>867</v>
      </c>
      <c r="G155" s="12">
        <v>522102</v>
      </c>
      <c r="H155" s="12" t="s">
        <v>559</v>
      </c>
      <c r="I155" s="12" t="s">
        <v>619</v>
      </c>
      <c r="J155" s="12" t="s">
        <v>620</v>
      </c>
      <c r="K155" s="241">
        <v>44743</v>
      </c>
      <c r="L155" s="12" t="s">
        <v>621</v>
      </c>
      <c r="M155" s="12" t="s">
        <v>779</v>
      </c>
      <c r="N155" s="240" t="s">
        <v>780</v>
      </c>
      <c r="O155" s="240" t="s">
        <v>780</v>
      </c>
      <c r="P155" s="22" t="s">
        <v>728</v>
      </c>
      <c r="Q155" s="13">
        <v>1000</v>
      </c>
      <c r="R155" s="10">
        <v>11.820219999999999</v>
      </c>
      <c r="S155" s="10"/>
      <c r="T155" s="78"/>
      <c r="U155" s="248" t="s">
        <v>742</v>
      </c>
      <c r="V155" s="248"/>
    </row>
    <row r="156" spans="1:22" ht="31.5" x14ac:dyDescent="0.25">
      <c r="A156" s="198" t="s">
        <v>213</v>
      </c>
      <c r="B156" s="162" t="s">
        <v>517</v>
      </c>
      <c r="C156" s="162" t="s">
        <v>496</v>
      </c>
      <c r="D156" s="11" t="s">
        <v>398</v>
      </c>
      <c r="E156" s="11" t="s">
        <v>497</v>
      </c>
      <c r="F156" s="11"/>
      <c r="G156" s="12">
        <v>321305</v>
      </c>
      <c r="H156" s="12" t="s">
        <v>561</v>
      </c>
      <c r="I156" s="12" t="s">
        <v>619</v>
      </c>
      <c r="J156" s="12" t="s">
        <v>620</v>
      </c>
      <c r="K156" s="241">
        <v>44743</v>
      </c>
      <c r="L156" s="12" t="s">
        <v>621</v>
      </c>
      <c r="M156" s="12" t="s">
        <v>779</v>
      </c>
      <c r="N156" s="240" t="s">
        <v>780</v>
      </c>
      <c r="O156" s="240" t="s">
        <v>780</v>
      </c>
      <c r="P156" s="22" t="s">
        <v>1073</v>
      </c>
      <c r="Q156" s="13">
        <v>1000</v>
      </c>
      <c r="R156" s="10">
        <v>3.54</v>
      </c>
      <c r="T156" s="78"/>
      <c r="U156" s="248" t="s">
        <v>742</v>
      </c>
      <c r="V156" s="248"/>
    </row>
    <row r="157" spans="1:22" ht="31.5" x14ac:dyDescent="0.25">
      <c r="A157" s="198" t="s">
        <v>214</v>
      </c>
      <c r="B157" s="162" t="s">
        <v>517</v>
      </c>
      <c r="C157" s="162" t="s">
        <v>538</v>
      </c>
      <c r="D157" s="11" t="s">
        <v>541</v>
      </c>
      <c r="E157" s="11" t="s">
        <v>514</v>
      </c>
      <c r="F157" s="11" t="s">
        <v>857</v>
      </c>
      <c r="G157" s="12">
        <v>621204</v>
      </c>
      <c r="H157" s="12" t="s">
        <v>1074</v>
      </c>
      <c r="I157" s="12" t="s">
        <v>619</v>
      </c>
      <c r="J157" s="12" t="s">
        <v>620</v>
      </c>
      <c r="K157" s="241">
        <v>44743</v>
      </c>
      <c r="L157" s="12" t="s">
        <v>621</v>
      </c>
      <c r="M157" s="12" t="s">
        <v>779</v>
      </c>
      <c r="N157" s="240" t="s">
        <v>780</v>
      </c>
      <c r="O157" s="240" t="s">
        <v>780</v>
      </c>
      <c r="P157" s="22" t="s">
        <v>1075</v>
      </c>
      <c r="Q157" s="13">
        <v>1000</v>
      </c>
      <c r="R157" s="10">
        <v>0.33900000000000002</v>
      </c>
      <c r="T157" s="78"/>
      <c r="U157" s="248" t="s">
        <v>742</v>
      </c>
      <c r="V157" s="248"/>
    </row>
    <row r="158" spans="1:22" ht="15.75" x14ac:dyDescent="0.25">
      <c r="A158" s="198" t="s">
        <v>215</v>
      </c>
      <c r="B158" s="162"/>
      <c r="C158" s="162"/>
      <c r="D158" s="11"/>
      <c r="E158" s="11"/>
      <c r="F158" s="11"/>
      <c r="G158" s="12"/>
      <c r="H158" s="12"/>
      <c r="I158" s="12"/>
      <c r="J158" s="12"/>
      <c r="K158" s="12"/>
      <c r="L158" s="12"/>
      <c r="M158" s="12"/>
      <c r="N158" s="12"/>
      <c r="O158" s="12"/>
      <c r="P158" s="22"/>
      <c r="Q158" s="13"/>
      <c r="R158" s="10"/>
      <c r="S158" s="10">
        <v>0.90453399999999995</v>
      </c>
      <c r="T158" s="78"/>
      <c r="U158" s="350"/>
      <c r="V158" s="351"/>
    </row>
    <row r="159" spans="1:22" ht="15.75" x14ac:dyDescent="0.25">
      <c r="A159" s="198" t="s">
        <v>216</v>
      </c>
      <c r="B159" s="162"/>
      <c r="C159" s="162"/>
      <c r="D159" s="11"/>
      <c r="E159" s="11"/>
      <c r="F159" s="11"/>
      <c r="G159" s="12"/>
      <c r="H159" s="12"/>
      <c r="I159" s="12"/>
      <c r="J159" s="12"/>
      <c r="K159" s="12"/>
      <c r="L159" s="12"/>
      <c r="M159" s="12"/>
      <c r="N159" s="12"/>
      <c r="O159" s="12"/>
      <c r="P159" s="22"/>
      <c r="Q159" s="13"/>
      <c r="R159" s="10"/>
      <c r="S159" s="10">
        <v>251.75680299999999</v>
      </c>
      <c r="T159" s="78"/>
      <c r="U159" s="350"/>
      <c r="V159" s="351"/>
    </row>
    <row r="160" spans="1:22" x14ac:dyDescent="0.25">
      <c r="A160" s="163" t="s">
        <v>217</v>
      </c>
      <c r="B160" s="393" t="s">
        <v>42</v>
      </c>
      <c r="C160" s="394"/>
      <c r="D160" s="394"/>
      <c r="E160" s="394"/>
      <c r="F160" s="394"/>
      <c r="G160" s="394"/>
      <c r="H160" s="394"/>
      <c r="I160" s="394"/>
      <c r="J160" s="394"/>
      <c r="K160" s="394"/>
      <c r="L160" s="394"/>
      <c r="M160" s="394"/>
      <c r="N160" s="394"/>
      <c r="O160" s="394"/>
      <c r="P160" s="394"/>
      <c r="Q160" s="395"/>
      <c r="R160" s="110">
        <f>SUM(R30:R159)</f>
        <v>1929.8461850000008</v>
      </c>
      <c r="S160" s="110">
        <f>SUM(S30:S159)</f>
        <v>252.661337</v>
      </c>
      <c r="T160" s="110"/>
      <c r="U160" s="110"/>
      <c r="V160" s="110"/>
    </row>
    <row r="161" spans="1:22" ht="15.75" customHeight="1" thickBot="1" x14ac:dyDescent="0.3">
      <c r="A161" s="111" t="s">
        <v>218</v>
      </c>
      <c r="B161" s="396" t="s">
        <v>59</v>
      </c>
      <c r="C161" s="397"/>
      <c r="D161" s="397"/>
      <c r="E161" s="397"/>
      <c r="F161" s="397"/>
      <c r="G161" s="397"/>
      <c r="H161" s="397"/>
      <c r="I161" s="397"/>
      <c r="J161" s="397"/>
      <c r="K161" s="397"/>
      <c r="L161" s="397"/>
      <c r="M161" s="397"/>
      <c r="N161" s="397"/>
      <c r="O161" s="397"/>
      <c r="P161" s="397"/>
      <c r="Q161" s="398"/>
      <c r="R161" s="354">
        <f>R160-S160</f>
        <v>1677.1848480000008</v>
      </c>
      <c r="S161" s="355"/>
      <c r="T161" s="355"/>
      <c r="U161" s="355"/>
      <c r="V161" s="356"/>
    </row>
    <row r="162" spans="1:22" x14ac:dyDescent="0.25">
      <c r="A162" s="199"/>
      <c r="B162" s="200"/>
      <c r="C162" s="200"/>
      <c r="D162" s="200"/>
      <c r="E162" s="200"/>
      <c r="F162" s="200"/>
      <c r="G162" s="200"/>
      <c r="H162" s="200"/>
      <c r="I162" s="200"/>
      <c r="J162" s="200"/>
      <c r="K162" s="200"/>
      <c r="L162" s="200"/>
      <c r="M162" s="200"/>
      <c r="N162" s="200"/>
      <c r="O162" s="200"/>
      <c r="P162" s="200"/>
      <c r="Q162" s="200"/>
      <c r="R162" s="200"/>
      <c r="S162" s="200"/>
      <c r="T162" s="200"/>
      <c r="U162" s="200"/>
      <c r="V162" s="201"/>
    </row>
    <row r="163" spans="1:22" ht="15.75" thickBot="1" x14ac:dyDescent="0.3">
      <c r="A163" s="202"/>
      <c r="B163" s="203"/>
      <c r="C163" s="203"/>
      <c r="D163" s="203"/>
      <c r="E163" s="203"/>
      <c r="F163" s="203"/>
      <c r="G163" s="203"/>
      <c r="H163" s="203"/>
      <c r="I163" s="203"/>
      <c r="J163" s="203"/>
      <c r="K163" s="203"/>
      <c r="L163" s="203"/>
      <c r="M163" s="203"/>
      <c r="N163" s="203"/>
      <c r="O163" s="203"/>
      <c r="P163" s="203"/>
      <c r="Q163" s="203"/>
      <c r="R163" s="203"/>
      <c r="S163" s="203"/>
      <c r="T163" s="203"/>
      <c r="U163" s="203"/>
      <c r="V163" s="204"/>
    </row>
    <row r="164" spans="1:22" ht="30" x14ac:dyDescent="0.25">
      <c r="A164" s="160" t="s">
        <v>233</v>
      </c>
      <c r="B164" s="159"/>
      <c r="C164" s="159"/>
      <c r="D164" s="344" t="s">
        <v>39</v>
      </c>
      <c r="E164" s="344"/>
      <c r="F164" s="344"/>
      <c r="G164" s="344"/>
      <c r="H164" s="345"/>
      <c r="I164" s="345"/>
      <c r="J164" s="345"/>
      <c r="K164" s="345"/>
      <c r="L164" s="345"/>
      <c r="M164" s="345"/>
      <c r="N164" s="345"/>
      <c r="O164" s="345"/>
      <c r="P164" s="203"/>
      <c r="Q164" s="203"/>
      <c r="R164" s="203"/>
      <c r="S164" s="203"/>
      <c r="T164" s="203"/>
      <c r="U164" s="203"/>
      <c r="V164" s="204"/>
    </row>
    <row r="165" spans="1:22" x14ac:dyDescent="0.25">
      <c r="A165" s="112"/>
      <c r="B165" s="113"/>
      <c r="C165" s="113"/>
      <c r="D165" s="348" t="s">
        <v>220</v>
      </c>
      <c r="E165" s="348"/>
      <c r="F165" s="348"/>
      <c r="G165" s="348"/>
      <c r="H165" s="349"/>
      <c r="I165" s="349"/>
      <c r="J165" s="349"/>
      <c r="K165" s="349"/>
      <c r="L165" s="349"/>
      <c r="M165" s="349"/>
      <c r="N165" s="349"/>
      <c r="O165" s="349"/>
      <c r="P165" s="203"/>
      <c r="Q165" s="203"/>
      <c r="R165" s="203"/>
      <c r="S165" s="203"/>
      <c r="T165" s="203"/>
      <c r="U165" s="203"/>
      <c r="V165" s="204"/>
    </row>
    <row r="166" spans="1:22" x14ac:dyDescent="0.25">
      <c r="A166" s="114"/>
      <c r="B166" s="115"/>
      <c r="C166" s="115"/>
      <c r="D166" s="348" t="s">
        <v>221</v>
      </c>
      <c r="E166" s="348"/>
      <c r="F166" s="348"/>
      <c r="G166" s="348"/>
      <c r="H166" s="349"/>
      <c r="I166" s="349"/>
      <c r="J166" s="349"/>
      <c r="K166" s="349"/>
      <c r="L166" s="349"/>
      <c r="M166" s="349"/>
      <c r="N166" s="349"/>
      <c r="O166" s="349"/>
      <c r="P166" s="203"/>
      <c r="Q166" s="203"/>
      <c r="R166" s="203"/>
      <c r="S166" s="203"/>
      <c r="T166" s="203"/>
      <c r="U166" s="203"/>
      <c r="V166" s="204"/>
    </row>
    <row r="167" spans="1:22" x14ac:dyDescent="0.25">
      <c r="A167" s="116"/>
      <c r="B167" s="117"/>
      <c r="C167" s="117"/>
      <c r="D167" s="348" t="s">
        <v>222</v>
      </c>
      <c r="E167" s="348"/>
      <c r="F167" s="348"/>
      <c r="G167" s="348"/>
      <c r="H167" s="349"/>
      <c r="I167" s="349"/>
      <c r="J167" s="349"/>
      <c r="K167" s="349"/>
      <c r="L167" s="349"/>
      <c r="M167" s="349"/>
      <c r="N167" s="349"/>
      <c r="O167" s="349"/>
      <c r="P167" s="203"/>
      <c r="Q167" s="203"/>
      <c r="R167" s="203"/>
      <c r="S167" s="203"/>
      <c r="T167" s="203"/>
      <c r="U167" s="203"/>
      <c r="V167" s="204"/>
    </row>
    <row r="168" spans="1:22" x14ac:dyDescent="0.25">
      <c r="A168" s="118"/>
      <c r="B168" s="119"/>
      <c r="C168" s="119"/>
      <c r="D168" s="348" t="s">
        <v>223</v>
      </c>
      <c r="E168" s="348"/>
      <c r="F168" s="348"/>
      <c r="G168" s="348"/>
      <c r="H168" s="349"/>
      <c r="I168" s="349"/>
      <c r="J168" s="349"/>
      <c r="K168" s="349"/>
      <c r="L168" s="349"/>
      <c r="M168" s="349"/>
      <c r="N168" s="349"/>
      <c r="O168" s="349"/>
      <c r="P168" s="203"/>
      <c r="Q168" s="203"/>
      <c r="R168" s="203"/>
      <c r="S168" s="203"/>
      <c r="T168" s="203"/>
      <c r="U168" s="203"/>
      <c r="V168" s="204"/>
    </row>
    <row r="169" spans="1:22" x14ac:dyDescent="0.25">
      <c r="A169" s="120">
        <v>0</v>
      </c>
      <c r="B169" s="121"/>
      <c r="C169" s="121"/>
      <c r="D169" s="348" t="s">
        <v>219</v>
      </c>
      <c r="E169" s="348"/>
      <c r="F169" s="348"/>
      <c r="G169" s="348"/>
      <c r="H169" s="349"/>
      <c r="I169" s="349"/>
      <c r="J169" s="349"/>
      <c r="K169" s="349"/>
      <c r="L169" s="349"/>
      <c r="M169" s="349"/>
      <c r="N169" s="349"/>
      <c r="O169" s="349"/>
      <c r="P169" s="203"/>
      <c r="Q169" s="203"/>
      <c r="R169" s="203"/>
      <c r="S169" s="203"/>
      <c r="T169" s="203"/>
      <c r="U169" s="203"/>
      <c r="V169" s="204"/>
    </row>
    <row r="170" spans="1:22" x14ac:dyDescent="0.25">
      <c r="A170" s="122"/>
      <c r="B170" s="123"/>
      <c r="C170" s="123"/>
      <c r="D170" s="348" t="s">
        <v>232</v>
      </c>
      <c r="E170" s="348"/>
      <c r="F170" s="348"/>
      <c r="G170" s="348"/>
      <c r="H170" s="349"/>
      <c r="I170" s="349"/>
      <c r="J170" s="349"/>
      <c r="K170" s="349"/>
      <c r="L170" s="349"/>
      <c r="M170" s="349"/>
      <c r="N170" s="349"/>
      <c r="O170" s="349"/>
      <c r="P170" s="205"/>
      <c r="Q170" s="205"/>
      <c r="R170" s="205"/>
      <c r="S170" s="205"/>
      <c r="T170" s="205"/>
      <c r="U170" s="205"/>
      <c r="V170" s="206"/>
    </row>
    <row r="171" spans="1:22" ht="15.75" thickBot="1" x14ac:dyDescent="0.3">
      <c r="A171" s="124"/>
      <c r="B171" s="125"/>
      <c r="C171" s="125"/>
      <c r="D171" s="346" t="s">
        <v>86</v>
      </c>
      <c r="E171" s="346"/>
      <c r="F171" s="346"/>
      <c r="G171" s="346"/>
      <c r="H171" s="347"/>
      <c r="I171" s="347"/>
      <c r="J171" s="347"/>
      <c r="K171" s="347"/>
      <c r="L171" s="347"/>
      <c r="M171" s="347"/>
      <c r="N171" s="347"/>
      <c r="O171" s="347"/>
      <c r="P171" s="205"/>
      <c r="Q171" s="205"/>
      <c r="R171" s="205"/>
      <c r="S171" s="205"/>
      <c r="T171" s="205"/>
      <c r="U171" s="205"/>
      <c r="V171" s="206"/>
    </row>
    <row r="172" spans="1:22" x14ac:dyDescent="0.25">
      <c r="A172" s="202"/>
      <c r="B172" s="203"/>
      <c r="C172" s="203"/>
      <c r="D172" s="203"/>
      <c r="E172" s="203"/>
      <c r="F172" s="203"/>
      <c r="G172" s="203"/>
      <c r="H172" s="203"/>
      <c r="I172" s="203"/>
      <c r="J172" s="203"/>
      <c r="K172" s="203"/>
      <c r="L172" s="203"/>
      <c r="M172" s="203"/>
      <c r="N172" s="203"/>
      <c r="O172" s="203"/>
      <c r="P172" s="203"/>
      <c r="Q172" s="203"/>
      <c r="R172" s="203"/>
      <c r="S172" s="203"/>
      <c r="T172" s="203"/>
      <c r="U172" s="203"/>
      <c r="V172" s="204"/>
    </row>
    <row r="173" spans="1:22" s="126" customFormat="1" ht="15.75" customHeight="1" x14ac:dyDescent="0.2">
      <c r="A173" s="341" t="s">
        <v>294</v>
      </c>
      <c r="B173" s="342"/>
      <c r="C173" s="342"/>
      <c r="D173" s="342"/>
      <c r="E173" s="342"/>
      <c r="F173" s="342"/>
      <c r="G173" s="342"/>
      <c r="H173" s="342"/>
      <c r="I173" s="342"/>
      <c r="J173" s="342"/>
      <c r="K173" s="342"/>
      <c r="L173" s="342"/>
      <c r="M173" s="342"/>
      <c r="N173" s="342"/>
      <c r="O173" s="342"/>
      <c r="P173" s="342"/>
      <c r="Q173" s="342"/>
      <c r="R173" s="342"/>
      <c r="S173" s="342"/>
      <c r="T173" s="342"/>
      <c r="U173" s="342"/>
      <c r="V173" s="343"/>
    </row>
    <row r="174" spans="1:22" s="126" customFormat="1" ht="19.5" customHeight="1" x14ac:dyDescent="0.2">
      <c r="A174" s="341"/>
      <c r="B174" s="342"/>
      <c r="C174" s="342"/>
      <c r="D174" s="342"/>
      <c r="E174" s="342"/>
      <c r="F174" s="342"/>
      <c r="G174" s="342"/>
      <c r="H174" s="342"/>
      <c r="I174" s="342"/>
      <c r="J174" s="342"/>
      <c r="K174" s="342"/>
      <c r="L174" s="342"/>
      <c r="M174" s="342"/>
      <c r="N174" s="342"/>
      <c r="O174" s="342"/>
      <c r="P174" s="342"/>
      <c r="Q174" s="342"/>
      <c r="R174" s="342"/>
      <c r="S174" s="342"/>
      <c r="T174" s="342"/>
      <c r="U174" s="342"/>
      <c r="V174" s="343"/>
    </row>
    <row r="175" spans="1:22" s="127" customFormat="1" ht="24" customHeight="1" x14ac:dyDescent="0.25">
      <c r="A175" s="341"/>
      <c r="B175" s="342"/>
      <c r="C175" s="342"/>
      <c r="D175" s="342"/>
      <c r="E175" s="342"/>
      <c r="F175" s="342"/>
      <c r="G175" s="342"/>
      <c r="H175" s="342"/>
      <c r="I175" s="342"/>
      <c r="J175" s="342"/>
      <c r="K175" s="342"/>
      <c r="L175" s="342"/>
      <c r="M175" s="342"/>
      <c r="N175" s="342"/>
      <c r="O175" s="342"/>
      <c r="P175" s="342"/>
      <c r="Q175" s="342"/>
      <c r="R175" s="342"/>
      <c r="S175" s="342"/>
      <c r="T175" s="342"/>
      <c r="U175" s="342"/>
      <c r="V175" s="343"/>
    </row>
    <row r="176" spans="1:22" s="127" customFormat="1" ht="35.1" customHeight="1" x14ac:dyDescent="0.25">
      <c r="A176" s="128" t="s">
        <v>14</v>
      </c>
      <c r="B176" s="129"/>
      <c r="C176" s="129"/>
      <c r="D176" s="129"/>
      <c r="E176" s="207"/>
      <c r="F176" s="207"/>
      <c r="G176" s="207"/>
      <c r="H176" s="207"/>
      <c r="I176" s="207"/>
      <c r="J176" s="207"/>
      <c r="K176" s="207"/>
      <c r="L176" s="207"/>
      <c r="M176" s="207"/>
      <c r="N176" s="207"/>
      <c r="O176" s="207"/>
      <c r="P176" s="207"/>
      <c r="Q176" s="207"/>
      <c r="R176" s="207"/>
      <c r="S176" s="207"/>
      <c r="T176" s="207"/>
      <c r="U176" s="207"/>
      <c r="V176" s="208"/>
    </row>
    <row r="177" spans="1:22" s="127" customFormat="1" ht="16.5" x14ac:dyDescent="0.3">
      <c r="A177" s="130"/>
      <c r="B177" s="131"/>
      <c r="C177" s="207"/>
      <c r="D177" s="207"/>
      <c r="E177" s="209"/>
      <c r="F177" s="209"/>
      <c r="G177" s="207"/>
      <c r="H177" s="207"/>
      <c r="I177" s="207"/>
      <c r="J177" s="207"/>
      <c r="K177" s="207"/>
      <c r="L177" s="207"/>
      <c r="M177" s="207"/>
      <c r="N177" s="207"/>
      <c r="O177" s="207"/>
      <c r="P177" s="207"/>
      <c r="Q177" s="207"/>
      <c r="R177" s="132" t="s">
        <v>15</v>
      </c>
      <c r="S177" s="207"/>
      <c r="T177" s="207"/>
      <c r="U177" s="207"/>
      <c r="V177" s="208"/>
    </row>
    <row r="178" spans="1:22" s="127" customFormat="1" ht="16.5" x14ac:dyDescent="0.3">
      <c r="A178" s="130"/>
      <c r="B178" s="131"/>
      <c r="C178" s="207"/>
      <c r="D178" s="207"/>
      <c r="E178" s="207"/>
      <c r="F178" s="209"/>
      <c r="G178" s="209"/>
      <c r="H178" s="209"/>
      <c r="I178" s="209"/>
      <c r="J178" s="209"/>
      <c r="K178" s="209"/>
      <c r="L178" s="209"/>
      <c r="M178" s="209"/>
      <c r="N178" s="209"/>
      <c r="O178" s="209"/>
      <c r="P178" s="207"/>
      <c r="Q178" s="207"/>
      <c r="R178" s="133" t="s">
        <v>286</v>
      </c>
      <c r="S178" s="207"/>
      <c r="T178" s="207"/>
      <c r="U178" s="207"/>
      <c r="V178" s="208"/>
    </row>
    <row r="179" spans="1:22" s="127" customFormat="1" ht="16.5" x14ac:dyDescent="0.3">
      <c r="A179" s="134" t="s">
        <v>269</v>
      </c>
      <c r="B179" s="131"/>
      <c r="C179" s="207"/>
      <c r="D179" s="207"/>
      <c r="E179" s="209"/>
      <c r="F179" s="207"/>
      <c r="G179" s="209"/>
      <c r="H179" s="209"/>
      <c r="I179" s="209"/>
      <c r="J179" s="209"/>
      <c r="K179" s="209"/>
      <c r="L179" s="209"/>
      <c r="M179" s="209"/>
      <c r="N179" s="209"/>
      <c r="O179" s="209"/>
      <c r="P179" s="207"/>
      <c r="Q179" s="207"/>
      <c r="R179" s="133" t="s">
        <v>17</v>
      </c>
      <c r="S179" s="207"/>
      <c r="T179" s="207"/>
      <c r="U179" s="207"/>
      <c r="V179" s="208"/>
    </row>
    <row r="180" spans="1:22" s="127" customFormat="1" ht="16.5" x14ac:dyDescent="0.3">
      <c r="A180" s="128" t="s">
        <v>287</v>
      </c>
      <c r="B180" s="131"/>
      <c r="C180" s="135"/>
      <c r="D180" s="136"/>
      <c r="E180" s="207"/>
      <c r="F180" s="209"/>
      <c r="G180" s="209"/>
      <c r="H180" s="209"/>
      <c r="I180" s="209"/>
      <c r="J180" s="209"/>
      <c r="K180" s="209"/>
      <c r="L180" s="209"/>
      <c r="M180" s="209"/>
      <c r="N180" s="209"/>
      <c r="O180" s="209"/>
      <c r="P180" s="207"/>
      <c r="Q180" s="207"/>
      <c r="R180" s="207"/>
      <c r="S180" s="207"/>
      <c r="T180" s="207"/>
      <c r="U180" s="207"/>
      <c r="V180" s="208"/>
    </row>
    <row r="181" spans="1:22" s="127" customFormat="1" ht="16.5" x14ac:dyDescent="0.3">
      <c r="A181" s="128" t="s">
        <v>18</v>
      </c>
      <c r="B181" s="131"/>
      <c r="C181" s="131"/>
      <c r="D181" s="131"/>
      <c r="E181" s="209"/>
      <c r="F181" s="209"/>
      <c r="G181" s="209"/>
      <c r="H181" s="209"/>
      <c r="I181" s="209"/>
      <c r="J181" s="209"/>
      <c r="K181" s="209"/>
      <c r="L181" s="209"/>
      <c r="M181" s="209"/>
      <c r="N181" s="209"/>
      <c r="O181" s="209"/>
      <c r="P181" s="207"/>
      <c r="Q181" s="207"/>
      <c r="R181" s="207"/>
      <c r="S181" s="207"/>
      <c r="T181" s="207"/>
      <c r="U181" s="207"/>
      <c r="V181" s="208"/>
    </row>
    <row r="182" spans="1:22" s="127" customFormat="1" ht="35.1" customHeight="1" x14ac:dyDescent="0.3">
      <c r="A182" s="128"/>
      <c r="B182" s="131"/>
      <c r="C182" s="131"/>
      <c r="D182" s="131"/>
      <c r="E182" s="209"/>
      <c r="F182" s="209"/>
      <c r="G182" s="209"/>
      <c r="H182" s="209"/>
      <c r="I182" s="209"/>
      <c r="J182" s="209"/>
      <c r="K182" s="209"/>
      <c r="L182" s="209"/>
      <c r="M182" s="209"/>
      <c r="N182" s="209"/>
      <c r="O182" s="209"/>
      <c r="P182" s="207"/>
      <c r="Q182" s="207"/>
      <c r="R182" s="207"/>
      <c r="S182" s="207"/>
      <c r="T182" s="207"/>
      <c r="U182" s="207"/>
      <c r="V182" s="208"/>
    </row>
    <row r="183" spans="1:22" s="127" customFormat="1" ht="35.1" customHeight="1" x14ac:dyDescent="0.3">
      <c r="A183" s="137"/>
      <c r="B183" s="138"/>
      <c r="C183" s="138"/>
      <c r="D183" s="136"/>
      <c r="E183" s="209"/>
      <c r="F183" s="209"/>
      <c r="G183" s="209"/>
      <c r="H183" s="209"/>
      <c r="I183" s="209"/>
      <c r="J183" s="209"/>
      <c r="K183" s="209"/>
      <c r="L183" s="209"/>
      <c r="M183" s="209"/>
      <c r="N183" s="209"/>
      <c r="O183" s="209"/>
      <c r="P183" s="207"/>
      <c r="Q183" s="207"/>
      <c r="R183" s="207"/>
      <c r="S183" s="207"/>
      <c r="T183" s="207"/>
      <c r="U183" s="207"/>
      <c r="V183" s="208"/>
    </row>
    <row r="184" spans="1:22" s="127" customFormat="1" ht="16.5" x14ac:dyDescent="0.3">
      <c r="A184" s="128" t="s">
        <v>19</v>
      </c>
      <c r="B184" s="138"/>
      <c r="C184" s="138"/>
      <c r="D184" s="138"/>
      <c r="E184" s="209"/>
      <c r="F184" s="209"/>
      <c r="G184" s="209"/>
      <c r="H184" s="209"/>
      <c r="I184" s="209"/>
      <c r="J184" s="209"/>
      <c r="K184" s="209"/>
      <c r="L184" s="209"/>
      <c r="M184" s="209"/>
      <c r="N184" s="209"/>
      <c r="O184" s="209"/>
      <c r="P184" s="207"/>
      <c r="Q184" s="207"/>
      <c r="R184" s="207"/>
      <c r="S184" s="207"/>
      <c r="T184" s="207"/>
      <c r="U184" s="207"/>
      <c r="V184" s="208"/>
    </row>
    <row r="185" spans="1:22" x14ac:dyDescent="0.25">
      <c r="A185" s="202"/>
      <c r="B185" s="203"/>
      <c r="C185" s="203"/>
      <c r="D185" s="203"/>
      <c r="E185" s="203"/>
      <c r="F185" s="203"/>
      <c r="G185" s="203"/>
      <c r="H185" s="203"/>
      <c r="I185" s="203"/>
      <c r="J185" s="203"/>
      <c r="K185" s="203"/>
      <c r="L185" s="203"/>
      <c r="M185" s="203"/>
      <c r="N185" s="203"/>
      <c r="O185" s="203"/>
      <c r="P185" s="203"/>
      <c r="Q185" s="203"/>
      <c r="R185" s="203"/>
      <c r="S185" s="203"/>
      <c r="T185" s="203"/>
      <c r="U185" s="203"/>
      <c r="V185" s="204"/>
    </row>
    <row r="186" spans="1:22" x14ac:dyDescent="0.25">
      <c r="A186" s="210"/>
      <c r="B186" s="211"/>
      <c r="C186" s="211"/>
      <c r="D186" s="211"/>
      <c r="E186" s="211"/>
      <c r="F186" s="211"/>
      <c r="G186" s="211"/>
      <c r="H186" s="211"/>
      <c r="I186" s="211"/>
      <c r="J186" s="211"/>
      <c r="K186" s="211"/>
      <c r="L186" s="211"/>
      <c r="M186" s="211"/>
      <c r="N186" s="211"/>
      <c r="O186" s="211"/>
      <c r="P186" s="211"/>
      <c r="Q186" s="211"/>
      <c r="R186" s="211"/>
      <c r="S186" s="211"/>
      <c r="T186" s="211"/>
      <c r="U186" s="211"/>
      <c r="V186" s="212"/>
    </row>
    <row r="187" spans="1:22" x14ac:dyDescent="0.25"/>
    <row r="188" spans="1:22" x14ac:dyDescent="0.25"/>
    <row r="189" spans="1:22" x14ac:dyDescent="0.25"/>
    <row r="190" spans="1:22" x14ac:dyDescent="0.25"/>
    <row r="191" spans="1:22" x14ac:dyDescent="0.25"/>
    <row r="192" spans="1:2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sheetData>
  <mergeCells count="81">
    <mergeCell ref="B8:Q8"/>
    <mergeCell ref="S8:V8"/>
    <mergeCell ref="B9:Q9"/>
    <mergeCell ref="S9:V9"/>
    <mergeCell ref="B10:Q10"/>
    <mergeCell ref="S10:V10"/>
    <mergeCell ref="B11:Q11"/>
    <mergeCell ref="S11:V11"/>
    <mergeCell ref="B12:Q12"/>
    <mergeCell ref="S12:V12"/>
    <mergeCell ref="B13:Q13"/>
    <mergeCell ref="S13:V13"/>
    <mergeCell ref="B160:Q160"/>
    <mergeCell ref="B161:Q161"/>
    <mergeCell ref="B14:Q14"/>
    <mergeCell ref="S14:V14"/>
    <mergeCell ref="B15:Q15"/>
    <mergeCell ref="S15:V15"/>
    <mergeCell ref="B16:Q16"/>
    <mergeCell ref="S16:V16"/>
    <mergeCell ref="I28:I29"/>
    <mergeCell ref="J28:J29"/>
    <mergeCell ref="B28:B29"/>
    <mergeCell ref="C28:C29"/>
    <mergeCell ref="D28:D29"/>
    <mergeCell ref="E28:E29"/>
    <mergeCell ref="G28:G29"/>
    <mergeCell ref="H28:H29"/>
    <mergeCell ref="F28:F29"/>
    <mergeCell ref="U158:V158"/>
    <mergeCell ref="U159:V159"/>
    <mergeCell ref="A1:V1"/>
    <mergeCell ref="A2:V2"/>
    <mergeCell ref="B3:Q3"/>
    <mergeCell ref="S3:V3"/>
    <mergeCell ref="B4:Q4"/>
    <mergeCell ref="S4:V4"/>
    <mergeCell ref="B5:Q5"/>
    <mergeCell ref="S5:V5"/>
    <mergeCell ref="B6:Q6"/>
    <mergeCell ref="S6:V6"/>
    <mergeCell ref="B7:Q7"/>
    <mergeCell ref="S7:V7"/>
    <mergeCell ref="L28:L29"/>
    <mergeCell ref="T28:T29"/>
    <mergeCell ref="B23:Q23"/>
    <mergeCell ref="S23:V23"/>
    <mergeCell ref="B24:Q24"/>
    <mergeCell ref="S24:V24"/>
    <mergeCell ref="B25:Q25"/>
    <mergeCell ref="S25:V25"/>
    <mergeCell ref="A27:V27"/>
    <mergeCell ref="A28:A29"/>
    <mergeCell ref="B17:Q17"/>
    <mergeCell ref="S17:V17"/>
    <mergeCell ref="B18:Q18"/>
    <mergeCell ref="S18:V18"/>
    <mergeCell ref="B19:Q19"/>
    <mergeCell ref="S19:V19"/>
    <mergeCell ref="B20:Q20"/>
    <mergeCell ref="S20:V20"/>
    <mergeCell ref="B21:Q21"/>
    <mergeCell ref="S21:V21"/>
    <mergeCell ref="B22:Q22"/>
    <mergeCell ref="S22:V22"/>
    <mergeCell ref="A26:V26"/>
    <mergeCell ref="R161:V161"/>
    <mergeCell ref="U28:V29"/>
    <mergeCell ref="P28:S28"/>
    <mergeCell ref="M28:O28"/>
    <mergeCell ref="U74:V74"/>
    <mergeCell ref="U152:V152"/>
    <mergeCell ref="A173:V175"/>
    <mergeCell ref="D164:O164"/>
    <mergeCell ref="D171:O171"/>
    <mergeCell ref="D165:O165"/>
    <mergeCell ref="D166:O166"/>
    <mergeCell ref="D167:O167"/>
    <mergeCell ref="D168:O168"/>
    <mergeCell ref="D169:O169"/>
    <mergeCell ref="D170:O170"/>
  </mergeCells>
  <dataValidations count="2">
    <dataValidation type="list" allowBlank="1" showInputMessage="1" showErrorMessage="1" prompt="Please select yes or no_x000a_" sqref="S11:T12">
      <formula1>#REF!</formula1>
    </dataValidation>
    <dataValidation type="list" allowBlank="1" showInputMessage="1" showErrorMessage="1" prompt="Please select yes or no_x000a_" sqref="R11:R12">
      <formula1>"Yes, No"</formula1>
    </dataValidation>
  </dataValidations>
  <pageMargins left="0.23622047244094488" right="0.23622047244094488" top="0.27" bottom="0.42" header="0.31496062992125984" footer="0.31496062992125984"/>
  <pageSetup scale="37" fitToHeight="0" orientation="landscape" r:id="rId1"/>
  <rowBreaks count="1" manualBreakCount="1">
    <brk id="11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4"/>
  <sheetViews>
    <sheetView view="pageBreakPreview" zoomScaleNormal="100" zoomScaleSheetLayoutView="100" workbookViewId="0">
      <selection activeCell="A3" sqref="A3:I15"/>
    </sheetView>
  </sheetViews>
  <sheetFormatPr defaultColWidth="0" defaultRowHeight="15" zeroHeight="1" x14ac:dyDescent="0.25"/>
  <cols>
    <col min="1" max="1" width="9.140625" style="148" customWidth="1"/>
    <col min="2" max="2" width="21.85546875" style="148" customWidth="1"/>
    <col min="3" max="3" width="15.5703125" style="148" customWidth="1"/>
    <col min="4" max="4" width="21.85546875" style="148" customWidth="1"/>
    <col min="5" max="5" width="22" style="148" customWidth="1"/>
    <col min="6" max="6" width="18.28515625" style="148" customWidth="1"/>
    <col min="7" max="7" width="18.42578125" style="148" customWidth="1"/>
    <col min="8" max="8" width="18.140625" style="148" customWidth="1"/>
    <col min="9" max="10" width="16.28515625" style="148" customWidth="1"/>
    <col min="11" max="11" width="16.5703125" style="148" customWidth="1"/>
    <col min="12" max="13" width="17.42578125" style="148" customWidth="1"/>
    <col min="14" max="14" width="19" style="148" customWidth="1"/>
    <col min="15" max="16" width="16.7109375" style="148" customWidth="1"/>
    <col min="17" max="17" width="23.7109375" style="148" customWidth="1"/>
    <col min="18" max="18" width="0" style="142" hidden="1" customWidth="1"/>
    <col min="19" max="16384" width="9.140625" style="142" hidden="1"/>
  </cols>
  <sheetData>
    <row r="1" spans="1:17" s="139" customFormat="1" ht="18.75" x14ac:dyDescent="0.25">
      <c r="A1" s="405" t="s">
        <v>457</v>
      </c>
      <c r="B1" s="405"/>
      <c r="C1" s="405"/>
      <c r="D1" s="405"/>
      <c r="E1" s="405"/>
      <c r="F1" s="405"/>
      <c r="G1" s="405"/>
      <c r="H1" s="405"/>
      <c r="I1" s="405"/>
      <c r="J1" s="140"/>
      <c r="K1" s="140"/>
      <c r="L1" s="140"/>
      <c r="M1" s="140"/>
      <c r="N1" s="140"/>
      <c r="O1" s="140"/>
      <c r="P1" s="140"/>
      <c r="Q1" s="140"/>
    </row>
    <row r="2" spans="1:17" x14ac:dyDescent="0.25">
      <c r="A2" s="403" t="s">
        <v>1078</v>
      </c>
      <c r="B2" s="403"/>
      <c r="C2" s="403"/>
      <c r="D2" s="403"/>
      <c r="E2" s="403"/>
      <c r="F2" s="403"/>
      <c r="G2" s="403"/>
      <c r="H2" s="403"/>
      <c r="I2" s="403"/>
      <c r="J2" s="141"/>
      <c r="K2" s="140"/>
      <c r="L2" s="142"/>
      <c r="M2" s="142"/>
      <c r="N2" s="142"/>
      <c r="O2" s="142"/>
      <c r="P2" s="142"/>
      <c r="Q2" s="142"/>
    </row>
    <row r="3" spans="1:17" s="140" customFormat="1" ht="17.850000000000001" customHeight="1" x14ac:dyDescent="0.25">
      <c r="A3" s="404" t="s">
        <v>358</v>
      </c>
      <c r="B3" s="404"/>
      <c r="C3" s="404"/>
      <c r="D3" s="404"/>
      <c r="E3" s="404"/>
      <c r="F3" s="404"/>
      <c r="G3" s="404"/>
      <c r="H3" s="404"/>
      <c r="I3" s="404"/>
      <c r="J3" s="79"/>
      <c r="L3" s="79"/>
      <c r="M3" s="79"/>
      <c r="N3" s="79"/>
      <c r="O3" s="79"/>
      <c r="P3" s="79"/>
    </row>
    <row r="4" spans="1:17" s="140" customFormat="1" ht="111.75" customHeight="1" x14ac:dyDescent="0.25">
      <c r="A4" s="80" t="s">
        <v>463</v>
      </c>
      <c r="B4" s="80" t="s">
        <v>271</v>
      </c>
      <c r="C4" s="143" t="s">
        <v>464</v>
      </c>
      <c r="D4" s="80" t="s">
        <v>359</v>
      </c>
      <c r="E4" s="81" t="s">
        <v>357</v>
      </c>
      <c r="F4" s="80" t="s">
        <v>465</v>
      </c>
      <c r="G4" s="80" t="s">
        <v>356</v>
      </c>
      <c r="H4" s="81" t="s">
        <v>466</v>
      </c>
      <c r="I4" s="82" t="s">
        <v>234</v>
      </c>
    </row>
    <row r="5" spans="1:17" s="140" customFormat="1" ht="18" customHeight="1" x14ac:dyDescent="0.25">
      <c r="A5" s="213">
        <v>1</v>
      </c>
      <c r="B5" s="214" t="s">
        <v>781</v>
      </c>
      <c r="C5" s="214" t="s">
        <v>782</v>
      </c>
      <c r="D5" s="214" t="s">
        <v>783</v>
      </c>
      <c r="E5" s="215" t="s">
        <v>535</v>
      </c>
      <c r="F5" s="215" t="s">
        <v>535</v>
      </c>
      <c r="G5" s="215" t="s">
        <v>535</v>
      </c>
      <c r="H5" s="215" t="s">
        <v>754</v>
      </c>
      <c r="I5" s="213" t="s">
        <v>784</v>
      </c>
    </row>
    <row r="6" spans="1:17" s="140" customFormat="1" ht="18" customHeight="1" x14ac:dyDescent="0.25">
      <c r="A6" s="213">
        <v>2</v>
      </c>
      <c r="B6" s="214" t="s">
        <v>785</v>
      </c>
      <c r="C6" s="214" t="s">
        <v>786</v>
      </c>
      <c r="D6" s="214" t="s">
        <v>787</v>
      </c>
      <c r="E6" s="215" t="s">
        <v>535</v>
      </c>
      <c r="F6" s="215" t="s">
        <v>535</v>
      </c>
      <c r="G6" s="215" t="s">
        <v>535</v>
      </c>
      <c r="H6" s="215" t="s">
        <v>754</v>
      </c>
      <c r="I6" s="213" t="s">
        <v>784</v>
      </c>
    </row>
    <row r="7" spans="1:17" s="140" customFormat="1" ht="18" customHeight="1" x14ac:dyDescent="0.25">
      <c r="A7" s="213">
        <v>3</v>
      </c>
      <c r="B7" s="214" t="s">
        <v>788</v>
      </c>
      <c r="C7" s="214" t="s">
        <v>782</v>
      </c>
      <c r="D7" s="214" t="s">
        <v>783</v>
      </c>
      <c r="E7" s="215" t="s">
        <v>535</v>
      </c>
      <c r="F7" s="215" t="s">
        <v>535</v>
      </c>
      <c r="G7" s="215" t="s">
        <v>535</v>
      </c>
      <c r="H7" s="215" t="s">
        <v>754</v>
      </c>
      <c r="I7" s="213" t="s">
        <v>784</v>
      </c>
    </row>
    <row r="8" spans="1:17" s="140" customFormat="1" ht="18" customHeight="1" x14ac:dyDescent="0.25">
      <c r="A8" s="213">
        <v>4</v>
      </c>
      <c r="B8" s="214" t="s">
        <v>789</v>
      </c>
      <c r="C8" s="214" t="s">
        <v>790</v>
      </c>
      <c r="D8" s="214" t="s">
        <v>791</v>
      </c>
      <c r="E8" s="215" t="s">
        <v>535</v>
      </c>
      <c r="F8" s="215" t="s">
        <v>535</v>
      </c>
      <c r="G8" s="215" t="s">
        <v>535</v>
      </c>
      <c r="H8" s="215" t="s">
        <v>754</v>
      </c>
      <c r="I8" s="213" t="s">
        <v>784</v>
      </c>
    </row>
    <row r="9" spans="1:17" s="140" customFormat="1" ht="18" customHeight="1" x14ac:dyDescent="0.25">
      <c r="A9" s="213">
        <v>5</v>
      </c>
      <c r="B9" s="214" t="s">
        <v>792</v>
      </c>
      <c r="C9" s="214" t="s">
        <v>793</v>
      </c>
      <c r="D9" s="214" t="s">
        <v>794</v>
      </c>
      <c r="E9" s="215" t="s">
        <v>535</v>
      </c>
      <c r="F9" s="215" t="s">
        <v>535</v>
      </c>
      <c r="G9" s="215" t="s">
        <v>535</v>
      </c>
      <c r="H9" s="215" t="s">
        <v>754</v>
      </c>
      <c r="I9" s="213" t="s">
        <v>784</v>
      </c>
    </row>
    <row r="10" spans="1:17" s="140" customFormat="1" ht="18" customHeight="1" x14ac:dyDescent="0.25">
      <c r="A10" s="213">
        <v>6</v>
      </c>
      <c r="B10" s="214" t="s">
        <v>795</v>
      </c>
      <c r="C10" s="214" t="s">
        <v>796</v>
      </c>
      <c r="D10" s="214" t="s">
        <v>787</v>
      </c>
      <c r="E10" s="215" t="s">
        <v>535</v>
      </c>
      <c r="F10" s="215" t="s">
        <v>535</v>
      </c>
      <c r="G10" s="215" t="s">
        <v>535</v>
      </c>
      <c r="H10" s="215" t="s">
        <v>754</v>
      </c>
      <c r="I10" s="213" t="s">
        <v>784</v>
      </c>
    </row>
    <row r="11" spans="1:17" s="140" customFormat="1" ht="18" customHeight="1" x14ac:dyDescent="0.25">
      <c r="A11" s="213">
        <v>7</v>
      </c>
      <c r="B11" s="214" t="s">
        <v>797</v>
      </c>
      <c r="C11" s="214" t="s">
        <v>798</v>
      </c>
      <c r="D11" s="214" t="s">
        <v>791</v>
      </c>
      <c r="E11" s="215" t="s">
        <v>535</v>
      </c>
      <c r="F11" s="215" t="s">
        <v>535</v>
      </c>
      <c r="G11" s="215" t="s">
        <v>535</v>
      </c>
      <c r="H11" s="215" t="s">
        <v>754</v>
      </c>
      <c r="I11" s="213" t="s">
        <v>784</v>
      </c>
    </row>
    <row r="12" spans="1:17" s="140" customFormat="1" ht="18" customHeight="1" x14ac:dyDescent="0.25">
      <c r="A12" s="213">
        <v>8</v>
      </c>
      <c r="B12" s="214" t="s">
        <v>799</v>
      </c>
      <c r="C12" s="214" t="s">
        <v>800</v>
      </c>
      <c r="D12" s="214" t="s">
        <v>801</v>
      </c>
      <c r="E12" s="215" t="s">
        <v>535</v>
      </c>
      <c r="F12" s="215" t="s">
        <v>535</v>
      </c>
      <c r="G12" s="215" t="s">
        <v>535</v>
      </c>
      <c r="H12" s="215" t="s">
        <v>754</v>
      </c>
      <c r="I12" s="213" t="s">
        <v>784</v>
      </c>
    </row>
    <row r="13" spans="1:17" s="140" customFormat="1" ht="18" customHeight="1" x14ac:dyDescent="0.25">
      <c r="A13" s="213">
        <v>9</v>
      </c>
      <c r="B13" s="214" t="s">
        <v>802</v>
      </c>
      <c r="C13" s="214" t="s">
        <v>803</v>
      </c>
      <c r="D13" s="214" t="s">
        <v>791</v>
      </c>
      <c r="E13" s="215" t="s">
        <v>535</v>
      </c>
      <c r="F13" s="215" t="s">
        <v>535</v>
      </c>
      <c r="G13" s="215" t="s">
        <v>535</v>
      </c>
      <c r="H13" s="215" t="s">
        <v>754</v>
      </c>
      <c r="I13" s="213" t="s">
        <v>784</v>
      </c>
    </row>
    <row r="14" spans="1:17" s="140" customFormat="1" ht="18" customHeight="1" x14ac:dyDescent="0.25">
      <c r="A14" s="213">
        <v>10</v>
      </c>
      <c r="B14" s="214" t="s">
        <v>804</v>
      </c>
      <c r="C14" s="214" t="s">
        <v>805</v>
      </c>
      <c r="D14" s="214" t="s">
        <v>806</v>
      </c>
      <c r="E14" s="215" t="s">
        <v>535</v>
      </c>
      <c r="F14" s="215" t="s">
        <v>535</v>
      </c>
      <c r="G14" s="215" t="s">
        <v>535</v>
      </c>
      <c r="H14" s="215" t="s">
        <v>754</v>
      </c>
      <c r="I14" s="213" t="s">
        <v>784</v>
      </c>
    </row>
    <row r="15" spans="1:17" s="140" customFormat="1" ht="18" customHeight="1" x14ac:dyDescent="0.25">
      <c r="A15" s="213">
        <v>11</v>
      </c>
      <c r="B15" s="214" t="s">
        <v>807</v>
      </c>
      <c r="C15" s="214" t="s">
        <v>808</v>
      </c>
      <c r="D15" s="214" t="s">
        <v>809</v>
      </c>
      <c r="E15" s="215" t="s">
        <v>535</v>
      </c>
      <c r="F15" s="215" t="s">
        <v>535</v>
      </c>
      <c r="G15" s="215" t="s">
        <v>535</v>
      </c>
      <c r="H15" s="215" t="s">
        <v>754</v>
      </c>
      <c r="I15" s="213" t="s">
        <v>784</v>
      </c>
    </row>
    <row r="16" spans="1:17" s="140" customFormat="1" ht="18" customHeight="1" x14ac:dyDescent="0.25">
      <c r="A16" s="213"/>
      <c r="B16" s="214"/>
      <c r="C16" s="214"/>
      <c r="D16" s="214"/>
      <c r="E16" s="215"/>
      <c r="F16" s="215"/>
      <c r="G16" s="215"/>
      <c r="H16" s="215"/>
      <c r="I16" s="213"/>
    </row>
    <row r="17" spans="1:9" s="140" customFormat="1" ht="18" customHeight="1" x14ac:dyDescent="0.25">
      <c r="A17" s="213"/>
      <c r="B17" s="214"/>
      <c r="C17" s="214"/>
      <c r="D17" s="214"/>
      <c r="E17" s="215"/>
      <c r="F17" s="215"/>
      <c r="G17" s="215"/>
      <c r="H17" s="215"/>
      <c r="I17" s="213"/>
    </row>
    <row r="18" spans="1:9" s="140" customFormat="1" ht="18" customHeight="1" x14ac:dyDescent="0.25">
      <c r="A18" s="213"/>
      <c r="B18" s="214"/>
      <c r="C18" s="214"/>
      <c r="D18" s="214"/>
      <c r="E18" s="215"/>
      <c r="F18" s="215"/>
      <c r="G18" s="215"/>
      <c r="H18" s="215"/>
      <c r="I18" s="213"/>
    </row>
    <row r="19" spans="1:9" s="140" customFormat="1" ht="18" customHeight="1" x14ac:dyDescent="0.25">
      <c r="A19" s="213"/>
      <c r="B19" s="214"/>
      <c r="C19" s="214"/>
      <c r="D19" s="214"/>
      <c r="E19" s="215"/>
      <c r="F19" s="215"/>
      <c r="G19" s="215"/>
      <c r="H19" s="215"/>
      <c r="I19" s="213"/>
    </row>
    <row r="20" spans="1:9" s="140" customFormat="1" ht="18" customHeight="1" x14ac:dyDescent="0.25">
      <c r="A20" s="213"/>
      <c r="B20" s="214"/>
      <c r="C20" s="214"/>
      <c r="D20" s="214"/>
      <c r="E20" s="215"/>
      <c r="F20" s="215"/>
      <c r="G20" s="215"/>
      <c r="H20" s="215"/>
      <c r="I20" s="213"/>
    </row>
    <row r="21" spans="1:9" s="140" customFormat="1" ht="18" customHeight="1" x14ac:dyDescent="0.25">
      <c r="A21" s="213"/>
      <c r="B21" s="214"/>
      <c r="C21" s="214"/>
      <c r="D21" s="214"/>
      <c r="E21" s="215"/>
      <c r="F21" s="215"/>
      <c r="G21" s="215"/>
      <c r="H21" s="215"/>
      <c r="I21" s="213"/>
    </row>
    <row r="22" spans="1:9" s="140" customFormat="1" ht="18" customHeight="1" x14ac:dyDescent="0.25">
      <c r="A22" s="213"/>
      <c r="B22" s="214"/>
      <c r="C22" s="214"/>
      <c r="D22" s="214"/>
      <c r="E22" s="215"/>
      <c r="F22" s="215"/>
      <c r="G22" s="215"/>
      <c r="H22" s="215"/>
      <c r="I22" s="213"/>
    </row>
    <row r="23" spans="1:9" s="140" customFormat="1" ht="18" customHeight="1" x14ac:dyDescent="0.25">
      <c r="A23" s="213"/>
      <c r="B23" s="214"/>
      <c r="C23" s="214"/>
      <c r="D23" s="214"/>
      <c r="E23" s="215"/>
      <c r="F23" s="215"/>
      <c r="G23" s="215"/>
      <c r="H23" s="215"/>
      <c r="I23" s="213"/>
    </row>
    <row r="24" spans="1:9" s="140" customFormat="1" ht="18" customHeight="1" x14ac:dyDescent="0.25">
      <c r="A24" s="213"/>
      <c r="B24" s="214"/>
      <c r="C24" s="214"/>
      <c r="D24" s="214"/>
      <c r="E24" s="215"/>
      <c r="F24" s="215"/>
      <c r="G24" s="215"/>
      <c r="H24" s="215"/>
      <c r="I24" s="213"/>
    </row>
    <row r="25" spans="1:9" s="140" customFormat="1" ht="18" customHeight="1" x14ac:dyDescent="0.25">
      <c r="A25" s="213"/>
      <c r="B25" s="214"/>
      <c r="C25" s="214"/>
      <c r="D25" s="214"/>
      <c r="E25" s="215"/>
      <c r="F25" s="215"/>
      <c r="G25" s="215"/>
      <c r="H25" s="215"/>
      <c r="I25" s="213"/>
    </row>
    <row r="26" spans="1:9" s="140" customFormat="1" ht="18" customHeight="1" x14ac:dyDescent="0.25">
      <c r="A26" s="213"/>
      <c r="B26" s="214"/>
      <c r="C26" s="214"/>
      <c r="D26" s="214"/>
      <c r="E26" s="215"/>
      <c r="F26" s="215"/>
      <c r="G26" s="215"/>
      <c r="H26" s="215"/>
      <c r="I26" s="213"/>
    </row>
    <row r="27" spans="1:9" s="140" customFormat="1" ht="18" customHeight="1" x14ac:dyDescent="0.25">
      <c r="A27" s="213"/>
      <c r="B27" s="214"/>
      <c r="C27" s="214"/>
      <c r="D27" s="214"/>
      <c r="E27" s="215"/>
      <c r="F27" s="215"/>
      <c r="G27" s="215"/>
      <c r="H27" s="215"/>
      <c r="I27" s="213"/>
    </row>
    <row r="28" spans="1:9" s="140" customFormat="1" ht="18" customHeight="1" x14ac:dyDescent="0.25">
      <c r="A28" s="213"/>
      <c r="B28" s="214"/>
      <c r="C28" s="214"/>
      <c r="D28" s="214"/>
      <c r="E28" s="215"/>
      <c r="F28" s="215"/>
      <c r="G28" s="215"/>
      <c r="H28" s="215"/>
      <c r="I28" s="213"/>
    </row>
    <row r="29" spans="1:9" s="140" customFormat="1" ht="18" customHeight="1" x14ac:dyDescent="0.25">
      <c r="A29" s="213"/>
      <c r="B29" s="214"/>
      <c r="C29" s="214"/>
      <c r="D29" s="214"/>
      <c r="E29" s="215"/>
      <c r="F29" s="215"/>
      <c r="G29" s="215"/>
      <c r="H29" s="215"/>
      <c r="I29" s="213"/>
    </row>
    <row r="30" spans="1:9" s="140" customFormat="1" ht="18" customHeight="1" x14ac:dyDescent="0.25">
      <c r="A30" s="213"/>
      <c r="B30" s="214"/>
      <c r="C30" s="214"/>
      <c r="D30" s="214"/>
      <c r="E30" s="215"/>
      <c r="F30" s="215"/>
      <c r="G30" s="215"/>
      <c r="H30" s="215"/>
      <c r="I30" s="213"/>
    </row>
    <row r="31" spans="1:9" s="140" customFormat="1" ht="18" customHeight="1" x14ac:dyDescent="0.25">
      <c r="A31" s="213"/>
      <c r="B31" s="214"/>
      <c r="C31" s="214"/>
      <c r="D31" s="214"/>
      <c r="E31" s="215"/>
      <c r="F31" s="215"/>
      <c r="G31" s="215"/>
      <c r="H31" s="215"/>
      <c r="I31" s="213"/>
    </row>
    <row r="32" spans="1:9" s="140" customFormat="1" ht="18" customHeight="1" x14ac:dyDescent="0.25">
      <c r="A32" s="213"/>
      <c r="B32" s="214"/>
      <c r="C32" s="214"/>
      <c r="D32" s="214"/>
      <c r="E32" s="215"/>
      <c r="F32" s="215"/>
      <c r="G32" s="215"/>
      <c r="H32" s="215"/>
      <c r="I32" s="213"/>
    </row>
    <row r="33" spans="1:9" s="140" customFormat="1" ht="18" customHeight="1" x14ac:dyDescent="0.25">
      <c r="A33" s="213"/>
      <c r="B33" s="214"/>
      <c r="C33" s="214"/>
      <c r="D33" s="214"/>
      <c r="E33" s="215"/>
      <c r="F33" s="215"/>
      <c r="G33" s="215"/>
      <c r="H33" s="215"/>
      <c r="I33" s="213"/>
    </row>
    <row r="34" spans="1:9" s="140" customFormat="1" ht="18" customHeight="1" x14ac:dyDescent="0.25">
      <c r="A34" s="213"/>
      <c r="B34" s="214"/>
      <c r="C34" s="214"/>
      <c r="D34" s="214"/>
      <c r="E34" s="215"/>
      <c r="F34" s="215"/>
      <c r="G34" s="215"/>
      <c r="H34" s="215"/>
      <c r="I34" s="213"/>
    </row>
    <row r="35" spans="1:9" s="140" customFormat="1" ht="18" customHeight="1" x14ac:dyDescent="0.25">
      <c r="A35" s="213"/>
      <c r="B35" s="214"/>
      <c r="C35" s="214"/>
      <c r="D35" s="214"/>
      <c r="E35" s="215"/>
      <c r="F35" s="215"/>
      <c r="G35" s="215"/>
      <c r="H35" s="215"/>
      <c r="I35" s="213"/>
    </row>
    <row r="36" spans="1:9" s="140" customFormat="1" ht="18" customHeight="1" x14ac:dyDescent="0.25">
      <c r="A36" s="213"/>
      <c r="B36" s="214"/>
      <c r="C36" s="214"/>
      <c r="D36" s="214"/>
      <c r="E36" s="215"/>
      <c r="F36" s="215"/>
      <c r="G36" s="215"/>
      <c r="H36" s="215"/>
      <c r="I36" s="213"/>
    </row>
    <row r="37" spans="1:9" s="140" customFormat="1" ht="18" customHeight="1" x14ac:dyDescent="0.25">
      <c r="A37" s="213"/>
      <c r="B37" s="214"/>
      <c r="C37" s="214"/>
      <c r="D37" s="214"/>
      <c r="E37" s="215"/>
      <c r="F37" s="215"/>
      <c r="G37" s="215"/>
      <c r="H37" s="215"/>
      <c r="I37" s="213"/>
    </row>
    <row r="38" spans="1:9" s="140" customFormat="1" ht="18" customHeight="1" x14ac:dyDescent="0.25">
      <c r="A38" s="213"/>
      <c r="B38" s="214"/>
      <c r="C38" s="214"/>
      <c r="D38" s="214"/>
      <c r="E38" s="215"/>
      <c r="F38" s="215"/>
      <c r="G38" s="215"/>
      <c r="H38" s="215"/>
      <c r="I38" s="213"/>
    </row>
    <row r="39" spans="1:9" s="140" customFormat="1" ht="18" customHeight="1" x14ac:dyDescent="0.25">
      <c r="A39" s="213"/>
      <c r="B39" s="214"/>
      <c r="C39" s="214"/>
      <c r="D39" s="214"/>
      <c r="E39" s="215"/>
      <c r="F39" s="215"/>
      <c r="G39" s="215"/>
      <c r="H39" s="215"/>
      <c r="I39" s="213"/>
    </row>
    <row r="40" spans="1:9" s="140" customFormat="1" ht="18" customHeight="1" x14ac:dyDescent="0.25">
      <c r="A40" s="213"/>
      <c r="B40" s="214"/>
      <c r="C40" s="214"/>
      <c r="D40" s="214"/>
      <c r="E40" s="215"/>
      <c r="F40" s="215"/>
      <c r="G40" s="215"/>
      <c r="H40" s="215"/>
      <c r="I40" s="213"/>
    </row>
    <row r="41" spans="1:9" s="140" customFormat="1" ht="18" customHeight="1" x14ac:dyDescent="0.25">
      <c r="A41" s="213"/>
      <c r="B41" s="214"/>
      <c r="C41" s="214"/>
      <c r="D41" s="214"/>
      <c r="E41" s="215"/>
      <c r="F41" s="215"/>
      <c r="G41" s="215"/>
      <c r="H41" s="215"/>
      <c r="I41" s="213"/>
    </row>
    <row r="42" spans="1:9" s="140" customFormat="1" ht="18" customHeight="1" x14ac:dyDescent="0.25">
      <c r="A42" s="213"/>
      <c r="B42" s="214"/>
      <c r="C42" s="214"/>
      <c r="D42" s="214"/>
      <c r="E42" s="215"/>
      <c r="F42" s="215"/>
      <c r="G42" s="215"/>
      <c r="H42" s="215"/>
      <c r="I42" s="213"/>
    </row>
    <row r="43" spans="1:9" s="140" customFormat="1" ht="18" customHeight="1" x14ac:dyDescent="0.25">
      <c r="A43" s="213"/>
      <c r="B43" s="214"/>
      <c r="C43" s="214"/>
      <c r="D43" s="214"/>
      <c r="E43" s="215"/>
      <c r="F43" s="215"/>
      <c r="G43" s="215"/>
      <c r="H43" s="215"/>
      <c r="I43" s="213"/>
    </row>
    <row r="44" spans="1:9" s="140" customFormat="1" ht="18" customHeight="1" x14ac:dyDescent="0.25">
      <c r="A44" s="213"/>
      <c r="B44" s="214"/>
      <c r="C44" s="214"/>
      <c r="D44" s="214"/>
      <c r="E44" s="215"/>
      <c r="F44" s="215"/>
      <c r="G44" s="215"/>
      <c r="H44" s="215"/>
      <c r="I44" s="213"/>
    </row>
    <row r="45" spans="1:9" s="140" customFormat="1" ht="18" customHeight="1" x14ac:dyDescent="0.25">
      <c r="A45" s="213"/>
      <c r="B45" s="214"/>
      <c r="C45" s="214"/>
      <c r="D45" s="214"/>
      <c r="E45" s="215"/>
      <c r="F45" s="215"/>
      <c r="G45" s="215"/>
      <c r="H45" s="215"/>
      <c r="I45" s="213"/>
    </row>
    <row r="46" spans="1:9" s="140" customFormat="1" ht="18" customHeight="1" x14ac:dyDescent="0.25">
      <c r="A46" s="213"/>
      <c r="B46" s="214"/>
      <c r="C46" s="214"/>
      <c r="D46" s="214"/>
      <c r="E46" s="215"/>
      <c r="F46" s="215"/>
      <c r="G46" s="215"/>
      <c r="H46" s="215"/>
      <c r="I46" s="213"/>
    </row>
    <row r="47" spans="1:9" s="140" customFormat="1" ht="18" customHeight="1" x14ac:dyDescent="0.25">
      <c r="A47" s="213"/>
      <c r="B47" s="214"/>
      <c r="C47" s="214"/>
      <c r="D47" s="214"/>
      <c r="E47" s="215"/>
      <c r="F47" s="215"/>
      <c r="G47" s="215"/>
      <c r="H47" s="215"/>
      <c r="I47" s="213"/>
    </row>
    <row r="48" spans="1:9" s="140" customFormat="1" ht="18" customHeight="1" x14ac:dyDescent="0.25">
      <c r="A48" s="213"/>
      <c r="B48" s="214"/>
      <c r="C48" s="214"/>
      <c r="D48" s="214"/>
      <c r="E48" s="215"/>
      <c r="F48" s="215"/>
      <c r="G48" s="215"/>
      <c r="H48" s="215"/>
      <c r="I48" s="213"/>
    </row>
    <row r="49" spans="1:9" s="140" customFormat="1" ht="18" customHeight="1" x14ac:dyDescent="0.25">
      <c r="A49" s="213"/>
      <c r="B49" s="214"/>
      <c r="C49" s="214"/>
      <c r="D49" s="214"/>
      <c r="E49" s="215"/>
      <c r="F49" s="215"/>
      <c r="G49" s="215"/>
      <c r="H49" s="215"/>
      <c r="I49" s="213"/>
    </row>
    <row r="50" spans="1:9" s="140" customFormat="1" ht="18" customHeight="1" x14ac:dyDescent="0.25">
      <c r="A50" s="213"/>
      <c r="B50" s="214"/>
      <c r="C50" s="214"/>
      <c r="D50" s="214"/>
      <c r="E50" s="215"/>
      <c r="F50" s="215"/>
      <c r="G50" s="215"/>
      <c r="H50" s="215"/>
      <c r="I50" s="213"/>
    </row>
    <row r="51" spans="1:9" s="140" customFormat="1" ht="18" customHeight="1" x14ac:dyDescent="0.25">
      <c r="A51" s="213"/>
      <c r="B51" s="214"/>
      <c r="C51" s="214"/>
      <c r="D51" s="214"/>
      <c r="E51" s="215"/>
      <c r="F51" s="215"/>
      <c r="G51" s="215"/>
      <c r="H51" s="215"/>
      <c r="I51" s="213"/>
    </row>
    <row r="52" spans="1:9" s="140" customFormat="1" ht="18" customHeight="1" x14ac:dyDescent="0.25">
      <c r="A52" s="213"/>
      <c r="B52" s="214"/>
      <c r="C52" s="214"/>
      <c r="D52" s="214"/>
      <c r="E52" s="215"/>
      <c r="F52" s="215"/>
      <c r="G52" s="215"/>
      <c r="H52" s="215"/>
      <c r="I52" s="213"/>
    </row>
    <row r="53" spans="1:9" s="140" customFormat="1" ht="18" customHeight="1" x14ac:dyDescent="0.25">
      <c r="A53" s="213"/>
      <c r="B53" s="214"/>
      <c r="C53" s="214"/>
      <c r="D53" s="214"/>
      <c r="E53" s="215"/>
      <c r="F53" s="215"/>
      <c r="G53" s="215"/>
      <c r="H53" s="215"/>
      <c r="I53" s="213"/>
    </row>
    <row r="54" spans="1:9" s="140" customFormat="1" ht="18" customHeight="1" x14ac:dyDescent="0.25">
      <c r="A54" s="213"/>
      <c r="B54" s="214"/>
      <c r="C54" s="214"/>
      <c r="D54" s="214"/>
      <c r="E54" s="215"/>
      <c r="F54" s="215"/>
      <c r="G54" s="215"/>
      <c r="H54" s="215"/>
      <c r="I54" s="213"/>
    </row>
    <row r="55" spans="1:9" s="140" customFormat="1" ht="18" customHeight="1" x14ac:dyDescent="0.25">
      <c r="A55" s="213"/>
      <c r="B55" s="214"/>
      <c r="C55" s="214"/>
      <c r="D55" s="214"/>
      <c r="E55" s="215"/>
      <c r="F55" s="215"/>
      <c r="G55" s="215"/>
      <c r="H55" s="215"/>
      <c r="I55" s="213"/>
    </row>
    <row r="56" spans="1:9" s="140" customFormat="1" ht="18" customHeight="1" x14ac:dyDescent="0.25">
      <c r="A56" s="213"/>
      <c r="B56" s="214"/>
      <c r="C56" s="214"/>
      <c r="D56" s="214"/>
      <c r="E56" s="215"/>
      <c r="F56" s="215"/>
      <c r="G56" s="215"/>
      <c r="H56" s="215"/>
      <c r="I56" s="213"/>
    </row>
    <row r="57" spans="1:9" s="140" customFormat="1" ht="18" customHeight="1" x14ac:dyDescent="0.25">
      <c r="A57" s="213"/>
      <c r="B57" s="214"/>
      <c r="C57" s="214"/>
      <c r="D57" s="214"/>
      <c r="E57" s="215"/>
      <c r="F57" s="215"/>
      <c r="G57" s="215"/>
      <c r="H57" s="215"/>
      <c r="I57" s="213"/>
    </row>
    <row r="58" spans="1:9" s="140" customFormat="1" ht="18" customHeight="1" x14ac:dyDescent="0.25">
      <c r="A58" s="213"/>
      <c r="B58" s="214"/>
      <c r="C58" s="214"/>
      <c r="D58" s="214"/>
      <c r="E58" s="215"/>
      <c r="F58" s="215"/>
      <c r="G58" s="215"/>
      <c r="H58" s="215"/>
      <c r="I58" s="213"/>
    </row>
    <row r="59" spans="1:9" s="140" customFormat="1" ht="18" customHeight="1" x14ac:dyDescent="0.25">
      <c r="A59" s="213"/>
      <c r="B59" s="214"/>
      <c r="C59" s="214"/>
      <c r="D59" s="214"/>
      <c r="E59" s="215"/>
      <c r="F59" s="215"/>
      <c r="G59" s="215"/>
      <c r="H59" s="215"/>
      <c r="I59" s="213"/>
    </row>
    <row r="60" spans="1:9" s="140" customFormat="1" ht="18" customHeight="1" x14ac:dyDescent="0.25">
      <c r="A60" s="213"/>
      <c r="B60" s="214"/>
      <c r="C60" s="214"/>
      <c r="D60" s="214"/>
      <c r="E60" s="215"/>
      <c r="F60" s="215"/>
      <c r="G60" s="215"/>
      <c r="H60" s="215"/>
      <c r="I60" s="213"/>
    </row>
    <row r="61" spans="1:9" s="140" customFormat="1" ht="18" customHeight="1" x14ac:dyDescent="0.25">
      <c r="A61" s="213"/>
      <c r="B61" s="214"/>
      <c r="C61" s="214"/>
      <c r="D61" s="214"/>
      <c r="E61" s="215"/>
      <c r="F61" s="215"/>
      <c r="G61" s="215"/>
      <c r="H61" s="215"/>
      <c r="I61" s="213"/>
    </row>
    <row r="62" spans="1:9" s="140" customFormat="1" ht="18" customHeight="1" x14ac:dyDescent="0.25">
      <c r="A62" s="213"/>
      <c r="B62" s="214"/>
      <c r="C62" s="214"/>
      <c r="D62" s="214"/>
      <c r="E62" s="215"/>
      <c r="F62" s="215"/>
      <c r="G62" s="215"/>
      <c r="H62" s="215"/>
      <c r="I62" s="213"/>
    </row>
    <row r="63" spans="1:9" s="140" customFormat="1" ht="18" customHeight="1" x14ac:dyDescent="0.25">
      <c r="A63" s="213"/>
      <c r="B63" s="214"/>
      <c r="C63" s="214"/>
      <c r="D63" s="214"/>
      <c r="E63" s="215"/>
      <c r="F63" s="215"/>
      <c r="G63" s="215"/>
      <c r="H63" s="215"/>
      <c r="I63" s="213"/>
    </row>
    <row r="64" spans="1:9" s="140" customFormat="1" ht="18" customHeight="1" x14ac:dyDescent="0.25">
      <c r="A64" s="213"/>
      <c r="B64" s="214"/>
      <c r="C64" s="214"/>
      <c r="D64" s="214"/>
      <c r="E64" s="215"/>
      <c r="F64" s="215"/>
      <c r="G64" s="215"/>
      <c r="H64" s="215"/>
      <c r="I64" s="213"/>
    </row>
    <row r="65" spans="1:9" s="140" customFormat="1" ht="18" customHeight="1" x14ac:dyDescent="0.25">
      <c r="A65" s="213"/>
      <c r="B65" s="214"/>
      <c r="C65" s="214"/>
      <c r="D65" s="214"/>
      <c r="E65" s="215"/>
      <c r="F65" s="215"/>
      <c r="G65" s="215"/>
      <c r="H65" s="215"/>
      <c r="I65" s="213"/>
    </row>
    <row r="66" spans="1:9" s="140" customFormat="1" ht="18" customHeight="1" x14ac:dyDescent="0.25">
      <c r="A66" s="213"/>
      <c r="B66" s="214"/>
      <c r="C66" s="214"/>
      <c r="D66" s="214"/>
      <c r="E66" s="215"/>
      <c r="F66" s="215"/>
      <c r="G66" s="215"/>
      <c r="H66" s="215"/>
      <c r="I66" s="213"/>
    </row>
    <row r="67" spans="1:9" s="140" customFormat="1" ht="18" customHeight="1" x14ac:dyDescent="0.25">
      <c r="A67" s="213"/>
      <c r="B67" s="214"/>
      <c r="C67" s="214"/>
      <c r="D67" s="214"/>
      <c r="E67" s="215"/>
      <c r="F67" s="215"/>
      <c r="G67" s="215"/>
      <c r="H67" s="215"/>
      <c r="I67" s="213"/>
    </row>
    <row r="68" spans="1:9" s="140" customFormat="1" ht="18" customHeight="1" x14ac:dyDescent="0.25">
      <c r="A68" s="213"/>
      <c r="B68" s="214"/>
      <c r="C68" s="214"/>
      <c r="D68" s="214"/>
      <c r="E68" s="215"/>
      <c r="F68" s="215"/>
      <c r="G68" s="215"/>
      <c r="H68" s="215"/>
      <c r="I68" s="213"/>
    </row>
    <row r="69" spans="1:9" s="140" customFormat="1" ht="18" customHeight="1" x14ac:dyDescent="0.25">
      <c r="A69" s="213"/>
      <c r="B69" s="214"/>
      <c r="C69" s="214"/>
      <c r="D69" s="214"/>
      <c r="E69" s="215"/>
      <c r="F69" s="215"/>
      <c r="G69" s="215"/>
      <c r="H69" s="215"/>
      <c r="I69" s="213"/>
    </row>
    <row r="70" spans="1:9" s="140" customFormat="1" ht="18" customHeight="1" x14ac:dyDescent="0.25">
      <c r="A70" s="213"/>
      <c r="B70" s="214"/>
      <c r="C70" s="214"/>
      <c r="D70" s="214"/>
      <c r="E70" s="215"/>
      <c r="F70" s="215"/>
      <c r="G70" s="215"/>
      <c r="H70" s="215"/>
      <c r="I70" s="213"/>
    </row>
    <row r="71" spans="1:9" s="140" customFormat="1" ht="18" customHeight="1" x14ac:dyDescent="0.25">
      <c r="A71" s="213"/>
      <c r="B71" s="214"/>
      <c r="C71" s="214"/>
      <c r="D71" s="214"/>
      <c r="E71" s="215"/>
      <c r="F71" s="215"/>
      <c r="G71" s="215"/>
      <c r="H71" s="215"/>
      <c r="I71" s="213"/>
    </row>
    <row r="72" spans="1:9" s="140" customFormat="1" ht="18" customHeight="1" x14ac:dyDescent="0.25">
      <c r="A72" s="213"/>
      <c r="B72" s="214"/>
      <c r="C72" s="214"/>
      <c r="D72" s="214"/>
      <c r="E72" s="215"/>
      <c r="F72" s="215"/>
      <c r="G72" s="215"/>
      <c r="H72" s="215"/>
      <c r="I72" s="213"/>
    </row>
    <row r="73" spans="1:9" s="140" customFormat="1" ht="18" customHeight="1" x14ac:dyDescent="0.25">
      <c r="A73" s="213"/>
      <c r="B73" s="214"/>
      <c r="C73" s="214"/>
      <c r="D73" s="214"/>
      <c r="E73" s="215"/>
      <c r="F73" s="215"/>
      <c r="G73" s="215"/>
      <c r="H73" s="215"/>
      <c r="I73" s="213"/>
    </row>
    <row r="74" spans="1:9" s="140" customFormat="1" ht="18" customHeight="1" x14ac:dyDescent="0.25">
      <c r="A74" s="213"/>
      <c r="B74" s="214"/>
      <c r="C74" s="214"/>
      <c r="D74" s="214"/>
      <c r="E74" s="215"/>
      <c r="F74" s="215"/>
      <c r="G74" s="215"/>
      <c r="H74" s="215"/>
      <c r="I74" s="213"/>
    </row>
    <row r="75" spans="1:9" s="140" customFormat="1" ht="18" customHeight="1" x14ac:dyDescent="0.25">
      <c r="A75" s="213"/>
      <c r="B75" s="214"/>
      <c r="C75" s="214"/>
      <c r="D75" s="214"/>
      <c r="E75" s="215"/>
      <c r="F75" s="215"/>
      <c r="G75" s="215"/>
      <c r="H75" s="215"/>
      <c r="I75" s="213"/>
    </row>
    <row r="76" spans="1:9" s="140" customFormat="1" ht="18" customHeight="1" x14ac:dyDescent="0.25">
      <c r="A76" s="213"/>
      <c r="B76" s="214"/>
      <c r="C76" s="214"/>
      <c r="D76" s="214"/>
      <c r="E76" s="215"/>
      <c r="F76" s="215"/>
      <c r="G76" s="215"/>
      <c r="H76" s="215"/>
      <c r="I76" s="213"/>
    </row>
    <row r="77" spans="1:9" s="140" customFormat="1" ht="18" customHeight="1" x14ac:dyDescent="0.25">
      <c r="A77" s="213"/>
      <c r="B77" s="214"/>
      <c r="C77" s="214"/>
      <c r="D77" s="214"/>
      <c r="E77" s="215"/>
      <c r="F77" s="215"/>
      <c r="G77" s="215"/>
      <c r="H77" s="215"/>
      <c r="I77" s="213"/>
    </row>
    <row r="78" spans="1:9" s="140" customFormat="1" ht="18" customHeight="1" x14ac:dyDescent="0.25">
      <c r="A78" s="213"/>
      <c r="B78" s="214"/>
      <c r="C78" s="214"/>
      <c r="D78" s="214"/>
      <c r="E78" s="215"/>
      <c r="F78" s="215"/>
      <c r="G78" s="215"/>
      <c r="H78" s="215"/>
      <c r="I78" s="213"/>
    </row>
    <row r="79" spans="1:9" s="140" customFormat="1" ht="18" customHeight="1" x14ac:dyDescent="0.25">
      <c r="A79" s="213"/>
      <c r="B79" s="214"/>
      <c r="C79" s="214"/>
      <c r="D79" s="214"/>
      <c r="E79" s="215"/>
      <c r="F79" s="215"/>
      <c r="G79" s="215"/>
      <c r="H79" s="215"/>
      <c r="I79" s="213"/>
    </row>
    <row r="80" spans="1:9" s="140" customFormat="1" ht="18" customHeight="1" x14ac:dyDescent="0.25">
      <c r="A80" s="213"/>
      <c r="B80" s="214"/>
      <c r="C80" s="214"/>
      <c r="D80" s="214"/>
      <c r="E80" s="215"/>
      <c r="F80" s="215"/>
      <c r="G80" s="215"/>
      <c r="H80" s="215"/>
      <c r="I80" s="213"/>
    </row>
    <row r="81" spans="1:9" s="140" customFormat="1" ht="18" customHeight="1" x14ac:dyDescent="0.25">
      <c r="A81" s="213"/>
      <c r="B81" s="214"/>
      <c r="C81" s="214"/>
      <c r="D81" s="214"/>
      <c r="E81" s="215"/>
      <c r="F81" s="215"/>
      <c r="G81" s="215"/>
      <c r="H81" s="215"/>
      <c r="I81" s="213"/>
    </row>
    <row r="82" spans="1:9" s="140" customFormat="1" ht="18" customHeight="1" x14ac:dyDescent="0.25">
      <c r="A82" s="213"/>
      <c r="B82" s="214"/>
      <c r="C82" s="214"/>
      <c r="D82" s="214"/>
      <c r="E82" s="215"/>
      <c r="F82" s="215"/>
      <c r="G82" s="215"/>
      <c r="H82" s="215"/>
      <c r="I82" s="213"/>
    </row>
    <row r="83" spans="1:9" s="140" customFormat="1" ht="18" customHeight="1" x14ac:dyDescent="0.25">
      <c r="A83" s="213"/>
      <c r="B83" s="214"/>
      <c r="C83" s="214"/>
      <c r="D83" s="214"/>
      <c r="E83" s="215"/>
      <c r="F83" s="215"/>
      <c r="G83" s="215"/>
      <c r="H83" s="215"/>
      <c r="I83" s="213"/>
    </row>
    <row r="84" spans="1:9" s="140" customFormat="1" ht="18" customHeight="1" x14ac:dyDescent="0.25">
      <c r="A84" s="213"/>
      <c r="B84" s="214"/>
      <c r="C84" s="214"/>
      <c r="D84" s="214"/>
      <c r="E84" s="215"/>
      <c r="F84" s="215"/>
      <c r="G84" s="215"/>
      <c r="H84" s="215"/>
      <c r="I84" s="213"/>
    </row>
    <row r="85" spans="1:9" s="140" customFormat="1" ht="18" customHeight="1" x14ac:dyDescent="0.25">
      <c r="A85" s="213"/>
      <c r="B85" s="214"/>
      <c r="C85" s="214"/>
      <c r="D85" s="214"/>
      <c r="E85" s="215"/>
      <c r="F85" s="215"/>
      <c r="G85" s="215"/>
      <c r="H85" s="215"/>
      <c r="I85" s="213"/>
    </row>
    <row r="86" spans="1:9" s="140" customFormat="1" ht="18" customHeight="1" x14ac:dyDescent="0.25">
      <c r="A86" s="213"/>
      <c r="B86" s="214"/>
      <c r="C86" s="214"/>
      <c r="D86" s="214"/>
      <c r="E86" s="215"/>
      <c r="F86" s="215"/>
      <c r="G86" s="215"/>
      <c r="H86" s="215"/>
      <c r="I86" s="213"/>
    </row>
    <row r="87" spans="1:9" s="140" customFormat="1" ht="18" customHeight="1" x14ac:dyDescent="0.25">
      <c r="A87" s="213"/>
      <c r="B87" s="214"/>
      <c r="C87" s="214"/>
      <c r="D87" s="214"/>
      <c r="E87" s="215"/>
      <c r="F87" s="215"/>
      <c r="G87" s="215"/>
      <c r="H87" s="215"/>
      <c r="I87" s="213"/>
    </row>
    <row r="88" spans="1:9" s="140" customFormat="1" ht="18" customHeight="1" x14ac:dyDescent="0.25">
      <c r="A88" s="213"/>
      <c r="B88" s="214"/>
      <c r="C88" s="214"/>
      <c r="D88" s="214"/>
      <c r="E88" s="215"/>
      <c r="F88" s="215"/>
      <c r="G88" s="215"/>
      <c r="H88" s="215"/>
      <c r="I88" s="213"/>
    </row>
    <row r="89" spans="1:9" s="140" customFormat="1" ht="18" customHeight="1" x14ac:dyDescent="0.25">
      <c r="A89" s="213"/>
      <c r="B89" s="214"/>
      <c r="C89" s="214"/>
      <c r="D89" s="214"/>
      <c r="E89" s="215"/>
      <c r="F89" s="215"/>
      <c r="G89" s="215"/>
      <c r="H89" s="215"/>
      <c r="I89" s="213"/>
    </row>
    <row r="90" spans="1:9" s="140" customFormat="1" ht="18" customHeight="1" x14ac:dyDescent="0.25">
      <c r="A90" s="213"/>
      <c r="B90" s="214"/>
      <c r="C90" s="214"/>
      <c r="D90" s="214"/>
      <c r="E90" s="215"/>
      <c r="F90" s="215"/>
      <c r="G90" s="215"/>
      <c r="H90" s="215"/>
      <c r="I90" s="213"/>
    </row>
    <row r="91" spans="1:9" s="140" customFormat="1" ht="18" customHeight="1" x14ac:dyDescent="0.25">
      <c r="A91" s="213"/>
      <c r="B91" s="214"/>
      <c r="C91" s="214"/>
      <c r="D91" s="214"/>
      <c r="E91" s="215"/>
      <c r="F91" s="215"/>
      <c r="G91" s="215"/>
      <c r="H91" s="215"/>
      <c r="I91" s="213"/>
    </row>
    <row r="92" spans="1:9" s="140" customFormat="1" ht="18" customHeight="1" x14ac:dyDescent="0.25">
      <c r="A92" s="213"/>
      <c r="B92" s="214"/>
      <c r="C92" s="214"/>
      <c r="D92" s="214"/>
      <c r="E92" s="215"/>
      <c r="F92" s="215"/>
      <c r="G92" s="215"/>
      <c r="H92" s="215"/>
      <c r="I92" s="213"/>
    </row>
    <row r="93" spans="1:9" s="140" customFormat="1" ht="18" customHeight="1" x14ac:dyDescent="0.25">
      <c r="A93" s="213"/>
      <c r="B93" s="214"/>
      <c r="C93" s="214"/>
      <c r="D93" s="214"/>
      <c r="E93" s="215"/>
      <c r="F93" s="215"/>
      <c r="G93" s="215"/>
      <c r="H93" s="215"/>
      <c r="I93" s="213"/>
    </row>
    <row r="94" spans="1:9" s="140" customFormat="1" ht="18" customHeight="1" x14ac:dyDescent="0.25">
      <c r="A94" s="213"/>
      <c r="B94" s="214"/>
      <c r="C94" s="214"/>
      <c r="D94" s="214"/>
      <c r="E94" s="215"/>
      <c r="F94" s="215"/>
      <c r="G94" s="215"/>
      <c r="H94" s="215"/>
      <c r="I94" s="213"/>
    </row>
    <row r="95" spans="1:9" s="140" customFormat="1" ht="18" customHeight="1" x14ac:dyDescent="0.25">
      <c r="A95" s="213"/>
      <c r="B95" s="214"/>
      <c r="C95" s="214"/>
      <c r="D95" s="214"/>
      <c r="E95" s="215"/>
      <c r="F95" s="215"/>
      <c r="G95" s="215"/>
      <c r="H95" s="215"/>
      <c r="I95" s="213"/>
    </row>
    <row r="96" spans="1:9" s="140" customFormat="1" ht="18" customHeight="1" x14ac:dyDescent="0.25">
      <c r="A96" s="213"/>
      <c r="B96" s="214"/>
      <c r="C96" s="214"/>
      <c r="D96" s="214"/>
      <c r="E96" s="215"/>
      <c r="F96" s="215"/>
      <c r="G96" s="215"/>
      <c r="H96" s="215"/>
      <c r="I96" s="213"/>
    </row>
    <row r="97" spans="1:9" s="140" customFormat="1" ht="18" customHeight="1" x14ac:dyDescent="0.25">
      <c r="A97" s="213"/>
      <c r="B97" s="214"/>
      <c r="C97" s="214"/>
      <c r="D97" s="214"/>
      <c r="E97" s="215"/>
      <c r="F97" s="215"/>
      <c r="G97" s="215"/>
      <c r="H97" s="215"/>
      <c r="I97" s="213"/>
    </row>
    <row r="98" spans="1:9" s="140" customFormat="1" ht="18" customHeight="1" x14ac:dyDescent="0.25">
      <c r="A98" s="213"/>
      <c r="B98" s="214"/>
      <c r="C98" s="214"/>
      <c r="D98" s="214"/>
      <c r="E98" s="215"/>
      <c r="F98" s="215"/>
      <c r="G98" s="215"/>
      <c r="H98" s="215"/>
      <c r="I98" s="213"/>
    </row>
    <row r="99" spans="1:9" s="140" customFormat="1" ht="18" customHeight="1" x14ac:dyDescent="0.25">
      <c r="A99" s="213"/>
      <c r="B99" s="214"/>
      <c r="C99" s="214"/>
      <c r="D99" s="214"/>
      <c r="E99" s="215"/>
      <c r="F99" s="215"/>
      <c r="G99" s="215"/>
      <c r="H99" s="215"/>
      <c r="I99" s="213"/>
    </row>
    <row r="100" spans="1:9" s="140" customFormat="1" ht="18" customHeight="1" x14ac:dyDescent="0.25">
      <c r="A100" s="213"/>
      <c r="B100" s="214"/>
      <c r="C100" s="214"/>
      <c r="D100" s="214"/>
      <c r="E100" s="215"/>
      <c r="F100" s="215"/>
      <c r="G100" s="215"/>
      <c r="H100" s="215"/>
      <c r="I100" s="213"/>
    </row>
    <row r="101" spans="1:9" s="140" customFormat="1" ht="18" customHeight="1" x14ac:dyDescent="0.25">
      <c r="A101" s="213"/>
      <c r="B101" s="214"/>
      <c r="C101" s="214"/>
      <c r="D101" s="214"/>
      <c r="E101" s="215"/>
      <c r="F101" s="215"/>
      <c r="G101" s="215"/>
      <c r="H101" s="215"/>
      <c r="I101" s="213"/>
    </row>
    <row r="102" spans="1:9" s="140" customFormat="1" ht="18" customHeight="1" x14ac:dyDescent="0.25">
      <c r="A102" s="213"/>
      <c r="B102" s="214"/>
      <c r="C102" s="214"/>
      <c r="D102" s="214"/>
      <c r="E102" s="215"/>
      <c r="F102" s="215"/>
      <c r="G102" s="215"/>
      <c r="H102" s="215"/>
      <c r="I102" s="213"/>
    </row>
    <row r="103" spans="1:9" s="140" customFormat="1" ht="18" customHeight="1" x14ac:dyDescent="0.25">
      <c r="A103" s="213"/>
      <c r="B103" s="214"/>
      <c r="C103" s="214"/>
      <c r="D103" s="214"/>
      <c r="E103" s="215"/>
      <c r="F103" s="215"/>
      <c r="G103" s="215"/>
      <c r="H103" s="215"/>
      <c r="I103" s="213"/>
    </row>
    <row r="104" spans="1:9" s="140" customFormat="1" ht="18" customHeight="1" x14ac:dyDescent="0.25">
      <c r="A104" s="213"/>
      <c r="B104" s="214"/>
      <c r="C104" s="214"/>
      <c r="D104" s="214"/>
      <c r="E104" s="215"/>
      <c r="F104" s="215"/>
      <c r="G104" s="215"/>
      <c r="H104" s="215"/>
      <c r="I104" s="213"/>
    </row>
    <row r="105" spans="1:9" s="140" customFormat="1" ht="18" customHeight="1" x14ac:dyDescent="0.25">
      <c r="A105" s="213"/>
      <c r="B105" s="214"/>
      <c r="C105" s="214"/>
      <c r="D105" s="214"/>
      <c r="E105" s="215"/>
      <c r="F105" s="215"/>
      <c r="G105" s="215"/>
      <c r="H105" s="215"/>
      <c r="I105" s="213"/>
    </row>
    <row r="106" spans="1:9" s="140" customFormat="1" ht="18" customHeight="1" x14ac:dyDescent="0.25">
      <c r="A106" s="213"/>
      <c r="B106" s="214"/>
      <c r="C106" s="214"/>
      <c r="D106" s="214"/>
      <c r="E106" s="215"/>
      <c r="F106" s="215"/>
      <c r="G106" s="215"/>
      <c r="H106" s="215"/>
      <c r="I106" s="213"/>
    </row>
    <row r="107" spans="1:9" s="140" customFormat="1" ht="18" customHeight="1" x14ac:dyDescent="0.25">
      <c r="A107" s="213"/>
      <c r="B107" s="214"/>
      <c r="C107" s="214"/>
      <c r="D107" s="214"/>
      <c r="E107" s="215"/>
      <c r="F107" s="215"/>
      <c r="G107" s="215"/>
      <c r="H107" s="215"/>
      <c r="I107" s="213"/>
    </row>
    <row r="108" spans="1:9" s="140" customFormat="1" ht="18" customHeight="1" x14ac:dyDescent="0.25">
      <c r="A108" s="213"/>
      <c r="B108" s="214"/>
      <c r="C108" s="214"/>
      <c r="D108" s="214"/>
      <c r="E108" s="215"/>
      <c r="F108" s="215"/>
      <c r="G108" s="215"/>
      <c r="H108" s="215"/>
      <c r="I108" s="213"/>
    </row>
    <row r="109" spans="1:9" s="140" customFormat="1" ht="18" customHeight="1" x14ac:dyDescent="0.25">
      <c r="A109" s="213"/>
      <c r="B109" s="214"/>
      <c r="C109" s="214"/>
      <c r="D109" s="214"/>
      <c r="E109" s="215"/>
      <c r="F109" s="215"/>
      <c r="G109" s="215"/>
      <c r="H109" s="215"/>
      <c r="I109" s="213"/>
    </row>
    <row r="110" spans="1:9" s="140" customFormat="1" ht="18" customHeight="1" x14ac:dyDescent="0.25">
      <c r="A110" s="213"/>
      <c r="B110" s="214"/>
      <c r="C110" s="214"/>
      <c r="D110" s="214"/>
      <c r="E110" s="215"/>
      <c r="F110" s="215"/>
      <c r="G110" s="215"/>
      <c r="H110" s="215"/>
      <c r="I110" s="213"/>
    </row>
    <row r="111" spans="1:9" s="140" customFormat="1" ht="18" customHeight="1" x14ac:dyDescent="0.25">
      <c r="A111" s="213"/>
      <c r="B111" s="214"/>
      <c r="C111" s="214"/>
      <c r="D111" s="214"/>
      <c r="E111" s="215"/>
      <c r="F111" s="215"/>
      <c r="G111" s="215"/>
      <c r="H111" s="215"/>
      <c r="I111" s="213"/>
    </row>
    <row r="112" spans="1:9" s="140" customFormat="1" ht="18" customHeight="1" x14ac:dyDescent="0.25">
      <c r="A112" s="213"/>
      <c r="B112" s="214"/>
      <c r="C112" s="214"/>
      <c r="D112" s="214"/>
      <c r="E112" s="215"/>
      <c r="F112" s="215"/>
      <c r="G112" s="215"/>
      <c r="H112" s="215"/>
      <c r="I112" s="213"/>
    </row>
    <row r="113" spans="1:9" s="140" customFormat="1" ht="18" customHeight="1" x14ac:dyDescent="0.25">
      <c r="A113" s="213"/>
      <c r="B113" s="214"/>
      <c r="C113" s="214"/>
      <c r="D113" s="214"/>
      <c r="E113" s="215"/>
      <c r="F113" s="215"/>
      <c r="G113" s="215"/>
      <c r="H113" s="215"/>
      <c r="I113" s="213"/>
    </row>
    <row r="114" spans="1:9" s="140" customFormat="1" ht="18" customHeight="1" x14ac:dyDescent="0.25">
      <c r="A114" s="213"/>
      <c r="B114" s="214"/>
      <c r="C114" s="214"/>
      <c r="D114" s="214"/>
      <c r="E114" s="215"/>
      <c r="F114" s="215"/>
      <c r="G114" s="215"/>
      <c r="H114" s="215"/>
      <c r="I114" s="213"/>
    </row>
    <row r="115" spans="1:9" s="140" customFormat="1" ht="18" customHeight="1" x14ac:dyDescent="0.25">
      <c r="A115" s="213"/>
      <c r="B115" s="214"/>
      <c r="C115" s="214"/>
      <c r="D115" s="214"/>
      <c r="E115" s="215"/>
      <c r="F115" s="215"/>
      <c r="G115" s="215"/>
      <c r="H115" s="215"/>
      <c r="I115" s="213"/>
    </row>
    <row r="116" spans="1:9" s="140" customFormat="1" ht="18" customHeight="1" x14ac:dyDescent="0.25">
      <c r="A116" s="213"/>
      <c r="B116" s="214"/>
      <c r="C116" s="214"/>
      <c r="D116" s="214"/>
      <c r="E116" s="215"/>
      <c r="F116" s="215"/>
      <c r="G116" s="215"/>
      <c r="H116" s="215"/>
      <c r="I116" s="213"/>
    </row>
    <row r="117" spans="1:9" s="140" customFormat="1" ht="18" customHeight="1" x14ac:dyDescent="0.25">
      <c r="A117" s="213"/>
      <c r="B117" s="214"/>
      <c r="C117" s="214"/>
      <c r="D117" s="214"/>
      <c r="E117" s="215"/>
      <c r="F117" s="215"/>
      <c r="G117" s="215"/>
      <c r="H117" s="215"/>
      <c r="I117" s="213"/>
    </row>
    <row r="118" spans="1:9" s="140" customFormat="1" ht="18" customHeight="1" x14ac:dyDescent="0.25">
      <c r="A118" s="213"/>
      <c r="B118" s="214"/>
      <c r="C118" s="214"/>
      <c r="D118" s="214"/>
      <c r="E118" s="215"/>
      <c r="F118" s="215"/>
      <c r="G118" s="215"/>
      <c r="H118" s="215"/>
      <c r="I118" s="213"/>
    </row>
    <row r="119" spans="1:9" s="140" customFormat="1" ht="18" customHeight="1" x14ac:dyDescent="0.25">
      <c r="A119" s="213"/>
      <c r="B119" s="214"/>
      <c r="C119" s="214"/>
      <c r="D119" s="214"/>
      <c r="E119" s="215"/>
      <c r="F119" s="215"/>
      <c r="G119" s="215"/>
      <c r="H119" s="215"/>
      <c r="I119" s="213"/>
    </row>
    <row r="120" spans="1:9" s="140" customFormat="1" ht="18" customHeight="1" x14ac:dyDescent="0.25">
      <c r="A120" s="213"/>
      <c r="B120" s="214"/>
      <c r="C120" s="214"/>
      <c r="D120" s="214"/>
      <c r="E120" s="215"/>
      <c r="F120" s="215"/>
      <c r="G120" s="215"/>
      <c r="H120" s="215"/>
      <c r="I120" s="213"/>
    </row>
    <row r="121" spans="1:9" s="140" customFormat="1" ht="18" customHeight="1" x14ac:dyDescent="0.25">
      <c r="A121" s="213"/>
      <c r="B121" s="214"/>
      <c r="C121" s="214"/>
      <c r="D121" s="214"/>
      <c r="E121" s="215"/>
      <c r="F121" s="215"/>
      <c r="G121" s="215"/>
      <c r="H121" s="215"/>
      <c r="I121" s="213"/>
    </row>
    <row r="122" spans="1:9" s="140" customFormat="1" ht="18" customHeight="1" x14ac:dyDescent="0.25">
      <c r="A122" s="213"/>
      <c r="B122" s="214"/>
      <c r="C122" s="214"/>
      <c r="D122" s="214"/>
      <c r="E122" s="215"/>
      <c r="F122" s="215"/>
      <c r="G122" s="215"/>
      <c r="H122" s="215"/>
      <c r="I122" s="213"/>
    </row>
    <row r="123" spans="1:9" s="140" customFormat="1" ht="18" customHeight="1" x14ac:dyDescent="0.25">
      <c r="A123" s="213"/>
      <c r="B123" s="214"/>
      <c r="C123" s="214"/>
      <c r="D123" s="214"/>
      <c r="E123" s="215"/>
      <c r="F123" s="215"/>
      <c r="G123" s="215"/>
      <c r="H123" s="215"/>
      <c r="I123" s="213"/>
    </row>
    <row r="124" spans="1:9" s="140" customFormat="1" ht="18" customHeight="1" x14ac:dyDescent="0.25">
      <c r="A124" s="213"/>
      <c r="B124" s="214"/>
      <c r="C124" s="214"/>
      <c r="D124" s="214"/>
      <c r="E124" s="215"/>
      <c r="F124" s="215"/>
      <c r="G124" s="215"/>
      <c r="H124" s="215"/>
      <c r="I124" s="213"/>
    </row>
    <row r="125" spans="1:9" s="140" customFormat="1" ht="18" customHeight="1" x14ac:dyDescent="0.25">
      <c r="A125" s="213"/>
      <c r="B125" s="214"/>
      <c r="C125" s="214"/>
      <c r="D125" s="214"/>
      <c r="E125" s="215"/>
      <c r="F125" s="215"/>
      <c r="G125" s="215"/>
      <c r="H125" s="215"/>
      <c r="I125" s="213"/>
    </row>
    <row r="126" spans="1:9" s="140" customFormat="1" ht="18" customHeight="1" x14ac:dyDescent="0.25">
      <c r="A126" s="213"/>
      <c r="B126" s="214"/>
      <c r="C126" s="214"/>
      <c r="D126" s="214"/>
      <c r="E126" s="215"/>
      <c r="F126" s="215"/>
      <c r="G126" s="215"/>
      <c r="H126" s="215"/>
      <c r="I126" s="213"/>
    </row>
    <row r="127" spans="1:9" s="140" customFormat="1" ht="18" customHeight="1" x14ac:dyDescent="0.25">
      <c r="A127" s="213"/>
      <c r="B127" s="214"/>
      <c r="C127" s="214"/>
      <c r="D127" s="214"/>
      <c r="E127" s="215"/>
      <c r="F127" s="215"/>
      <c r="G127" s="215"/>
      <c r="H127" s="215"/>
      <c r="I127" s="213"/>
    </row>
    <row r="128" spans="1:9" s="140" customFormat="1" ht="18" customHeight="1" x14ac:dyDescent="0.25">
      <c r="A128" s="213"/>
      <c r="B128" s="214"/>
      <c r="C128" s="214"/>
      <c r="D128" s="214"/>
      <c r="E128" s="215"/>
      <c r="F128" s="215"/>
      <c r="G128" s="215"/>
      <c r="H128" s="215"/>
      <c r="I128" s="213"/>
    </row>
    <row r="129" spans="1:9" s="140" customFormat="1" ht="18" customHeight="1" x14ac:dyDescent="0.25">
      <c r="A129" s="213"/>
      <c r="B129" s="214"/>
      <c r="C129" s="214"/>
      <c r="D129" s="214"/>
      <c r="E129" s="215"/>
      <c r="F129" s="215"/>
      <c r="G129" s="215"/>
      <c r="H129" s="215"/>
      <c r="I129" s="213"/>
    </row>
    <row r="130" spans="1:9" s="140" customFormat="1" ht="18" customHeight="1" x14ac:dyDescent="0.25">
      <c r="A130" s="213"/>
      <c r="B130" s="214"/>
      <c r="C130" s="214"/>
      <c r="D130" s="214"/>
      <c r="E130" s="215"/>
      <c r="F130" s="215"/>
      <c r="G130" s="215"/>
      <c r="H130" s="215"/>
      <c r="I130" s="213"/>
    </row>
    <row r="131" spans="1:9" s="140" customFormat="1" ht="18" customHeight="1" x14ac:dyDescent="0.25">
      <c r="A131" s="213"/>
      <c r="B131" s="214"/>
      <c r="C131" s="214"/>
      <c r="D131" s="214"/>
      <c r="E131" s="215"/>
      <c r="F131" s="215"/>
      <c r="G131" s="215"/>
      <c r="H131" s="215"/>
      <c r="I131" s="213"/>
    </row>
    <row r="132" spans="1:9" s="140" customFormat="1" ht="18" customHeight="1" x14ac:dyDescent="0.25">
      <c r="A132" s="213"/>
      <c r="B132" s="214"/>
      <c r="C132" s="214"/>
      <c r="D132" s="214"/>
      <c r="E132" s="215"/>
      <c r="F132" s="215"/>
      <c r="G132" s="215"/>
      <c r="H132" s="215"/>
      <c r="I132" s="213"/>
    </row>
    <row r="133" spans="1:9" s="140" customFormat="1" ht="18" customHeight="1" x14ac:dyDescent="0.25">
      <c r="A133" s="213"/>
      <c r="B133" s="214"/>
      <c r="C133" s="214"/>
      <c r="D133" s="214"/>
      <c r="E133" s="215"/>
      <c r="F133" s="215"/>
      <c r="G133" s="215"/>
      <c r="H133" s="215"/>
      <c r="I133" s="213"/>
    </row>
    <row r="134" spans="1:9" s="140" customFormat="1" ht="18" customHeight="1" x14ac:dyDescent="0.25">
      <c r="A134" s="213"/>
      <c r="B134" s="214"/>
      <c r="C134" s="214"/>
      <c r="D134" s="214"/>
      <c r="E134" s="215"/>
      <c r="F134" s="215"/>
      <c r="G134" s="215"/>
      <c r="H134" s="215"/>
      <c r="I134" s="213"/>
    </row>
    <row r="135" spans="1:9" s="140" customFormat="1" ht="18" customHeight="1" x14ac:dyDescent="0.25">
      <c r="A135" s="213"/>
      <c r="B135" s="214"/>
      <c r="C135" s="214"/>
      <c r="D135" s="214"/>
      <c r="E135" s="215"/>
      <c r="F135" s="215"/>
      <c r="G135" s="215"/>
      <c r="H135" s="215"/>
      <c r="I135" s="213"/>
    </row>
    <row r="136" spans="1:9" s="140" customFormat="1" ht="18" customHeight="1" x14ac:dyDescent="0.25">
      <c r="A136" s="213"/>
      <c r="B136" s="214"/>
      <c r="C136" s="214"/>
      <c r="D136" s="214"/>
      <c r="E136" s="215"/>
      <c r="F136" s="215"/>
      <c r="G136" s="215"/>
      <c r="H136" s="215"/>
      <c r="I136" s="213"/>
    </row>
    <row r="137" spans="1:9" s="140" customFormat="1" ht="18" customHeight="1" x14ac:dyDescent="0.25">
      <c r="A137" s="213"/>
      <c r="B137" s="214"/>
      <c r="C137" s="214"/>
      <c r="D137" s="214"/>
      <c r="E137" s="215"/>
      <c r="F137" s="215"/>
      <c r="G137" s="215"/>
      <c r="H137" s="215"/>
      <c r="I137" s="213"/>
    </row>
    <row r="138" spans="1:9" s="140" customFormat="1" ht="18" customHeight="1" x14ac:dyDescent="0.25">
      <c r="A138" s="213"/>
      <c r="B138" s="214"/>
      <c r="C138" s="214"/>
      <c r="D138" s="214"/>
      <c r="E138" s="215"/>
      <c r="F138" s="215"/>
      <c r="G138" s="215"/>
      <c r="H138" s="215"/>
      <c r="I138" s="213"/>
    </row>
    <row r="139" spans="1:9" s="140" customFormat="1" ht="18" customHeight="1" x14ac:dyDescent="0.25">
      <c r="A139" s="213"/>
      <c r="B139" s="214"/>
      <c r="C139" s="214"/>
      <c r="D139" s="214"/>
      <c r="E139" s="215"/>
      <c r="F139" s="215"/>
      <c r="G139" s="215"/>
      <c r="H139" s="215"/>
      <c r="I139" s="213"/>
    </row>
    <row r="140" spans="1:9" s="140" customFormat="1" ht="18" customHeight="1" x14ac:dyDescent="0.25">
      <c r="A140" s="213"/>
      <c r="B140" s="214"/>
      <c r="C140" s="214"/>
      <c r="D140" s="214"/>
      <c r="E140" s="215"/>
      <c r="F140" s="215"/>
      <c r="G140" s="215"/>
      <c r="H140" s="215"/>
      <c r="I140" s="213"/>
    </row>
    <row r="141" spans="1:9" s="140" customFormat="1" ht="18" customHeight="1" x14ac:dyDescent="0.25">
      <c r="A141" s="213"/>
      <c r="B141" s="214"/>
      <c r="C141" s="214"/>
      <c r="D141" s="214"/>
      <c r="E141" s="215"/>
      <c r="F141" s="215"/>
      <c r="G141" s="215"/>
      <c r="H141" s="215"/>
      <c r="I141" s="213"/>
    </row>
    <row r="142" spans="1:9" s="140" customFormat="1" ht="18" customHeight="1" x14ac:dyDescent="0.25">
      <c r="A142" s="213"/>
      <c r="B142" s="214"/>
      <c r="C142" s="214"/>
      <c r="D142" s="214"/>
      <c r="E142" s="215"/>
      <c r="F142" s="215"/>
      <c r="G142" s="215"/>
      <c r="H142" s="215"/>
      <c r="I142" s="213"/>
    </row>
    <row r="143" spans="1:9" s="140" customFormat="1" ht="18" customHeight="1" x14ac:dyDescent="0.25">
      <c r="A143" s="213"/>
      <c r="B143" s="214"/>
      <c r="C143" s="214"/>
      <c r="D143" s="214"/>
      <c r="E143" s="215"/>
      <c r="F143" s="215"/>
      <c r="G143" s="215"/>
      <c r="H143" s="215"/>
      <c r="I143" s="213"/>
    </row>
    <row r="144" spans="1:9" s="140" customFormat="1" ht="18" customHeight="1" x14ac:dyDescent="0.25">
      <c r="A144" s="213"/>
      <c r="B144" s="214"/>
      <c r="C144" s="214"/>
      <c r="D144" s="214"/>
      <c r="E144" s="215"/>
      <c r="F144" s="215"/>
      <c r="G144" s="215"/>
      <c r="H144" s="215"/>
      <c r="I144" s="213"/>
    </row>
    <row r="145" spans="1:9" s="140" customFormat="1" ht="18" customHeight="1" x14ac:dyDescent="0.25">
      <c r="A145" s="213"/>
      <c r="B145" s="214"/>
      <c r="C145" s="214"/>
      <c r="D145" s="214"/>
      <c r="E145" s="215"/>
      <c r="F145" s="215"/>
      <c r="G145" s="215"/>
      <c r="H145" s="215"/>
      <c r="I145" s="213"/>
    </row>
    <row r="146" spans="1:9" s="140" customFormat="1" ht="18" customHeight="1" x14ac:dyDescent="0.25">
      <c r="A146" s="213"/>
      <c r="B146" s="214"/>
      <c r="C146" s="214"/>
      <c r="D146" s="214"/>
      <c r="E146" s="215"/>
      <c r="F146" s="215"/>
      <c r="G146" s="215"/>
      <c r="H146" s="215"/>
      <c r="I146" s="213"/>
    </row>
    <row r="147" spans="1:9" s="140" customFormat="1" ht="18" customHeight="1" x14ac:dyDescent="0.25">
      <c r="A147" s="213"/>
      <c r="B147" s="214"/>
      <c r="C147" s="214"/>
      <c r="D147" s="214"/>
      <c r="E147" s="215"/>
      <c r="F147" s="215"/>
      <c r="G147" s="215"/>
      <c r="H147" s="215"/>
      <c r="I147" s="213"/>
    </row>
    <row r="148" spans="1:9" s="140" customFormat="1" ht="18" customHeight="1" x14ac:dyDescent="0.25">
      <c r="A148" s="213"/>
      <c r="B148" s="214"/>
      <c r="C148" s="214"/>
      <c r="D148" s="214"/>
      <c r="E148" s="215"/>
      <c r="F148" s="215"/>
      <c r="G148" s="215"/>
      <c r="H148" s="215"/>
      <c r="I148" s="213"/>
    </row>
    <row r="149" spans="1:9" s="140" customFormat="1" ht="18" customHeight="1" x14ac:dyDescent="0.25">
      <c r="A149" s="213"/>
      <c r="B149" s="214"/>
      <c r="C149" s="214"/>
      <c r="D149" s="214"/>
      <c r="E149" s="215"/>
      <c r="F149" s="215"/>
      <c r="G149" s="215"/>
      <c r="H149" s="215"/>
      <c r="I149" s="213"/>
    </row>
    <row r="150" spans="1:9" s="140" customFormat="1" ht="18" customHeight="1" x14ac:dyDescent="0.25">
      <c r="A150" s="213"/>
      <c r="B150" s="214"/>
      <c r="C150" s="214"/>
      <c r="D150" s="214"/>
      <c r="E150" s="215"/>
      <c r="F150" s="215"/>
      <c r="G150" s="215"/>
      <c r="H150" s="215"/>
      <c r="I150" s="213"/>
    </row>
    <row r="151" spans="1:9" s="140" customFormat="1" ht="18" customHeight="1" x14ac:dyDescent="0.25">
      <c r="A151" s="213"/>
      <c r="B151" s="214"/>
      <c r="C151" s="214"/>
      <c r="D151" s="214"/>
      <c r="E151" s="215"/>
      <c r="F151" s="215"/>
      <c r="G151" s="215"/>
      <c r="H151" s="215"/>
      <c r="I151" s="213"/>
    </row>
    <row r="152" spans="1:9" s="140" customFormat="1" ht="18" customHeight="1" x14ac:dyDescent="0.25">
      <c r="A152" s="213"/>
      <c r="B152" s="214"/>
      <c r="C152" s="214"/>
      <c r="D152" s="214"/>
      <c r="E152" s="215"/>
      <c r="F152" s="215"/>
      <c r="G152" s="215"/>
      <c r="H152" s="215"/>
      <c r="I152" s="213"/>
    </row>
    <row r="153" spans="1:9" s="140" customFormat="1" ht="18" customHeight="1" x14ac:dyDescent="0.25">
      <c r="A153" s="213"/>
      <c r="B153" s="214"/>
      <c r="C153" s="214"/>
      <c r="D153" s="214"/>
      <c r="E153" s="215"/>
      <c r="F153" s="215"/>
      <c r="G153" s="215"/>
      <c r="H153" s="215"/>
      <c r="I153" s="213"/>
    </row>
    <row r="154" spans="1:9" s="140" customFormat="1" ht="18" customHeight="1" x14ac:dyDescent="0.25">
      <c r="A154" s="213"/>
      <c r="B154" s="214"/>
      <c r="C154" s="214"/>
      <c r="D154" s="214"/>
      <c r="E154" s="215"/>
      <c r="F154" s="215"/>
      <c r="G154" s="215"/>
      <c r="H154" s="215"/>
      <c r="I154" s="213"/>
    </row>
    <row r="155" spans="1:9" s="140" customFormat="1" ht="18" customHeight="1" x14ac:dyDescent="0.25">
      <c r="A155" s="213"/>
      <c r="B155" s="214"/>
      <c r="C155" s="214"/>
      <c r="D155" s="214"/>
      <c r="E155" s="215"/>
      <c r="F155" s="215"/>
      <c r="G155" s="215"/>
      <c r="H155" s="215"/>
      <c r="I155" s="213"/>
    </row>
    <row r="156" spans="1:9" s="140" customFormat="1" ht="18" customHeight="1" x14ac:dyDescent="0.25">
      <c r="A156" s="213"/>
      <c r="B156" s="214"/>
      <c r="C156" s="214"/>
      <c r="D156" s="214"/>
      <c r="E156" s="215"/>
      <c r="F156" s="215"/>
      <c r="G156" s="215"/>
      <c r="H156" s="215"/>
      <c r="I156" s="213"/>
    </row>
    <row r="157" spans="1:9" s="140" customFormat="1" ht="18" customHeight="1" x14ac:dyDescent="0.25">
      <c r="A157" s="213"/>
      <c r="B157" s="214"/>
      <c r="C157" s="214"/>
      <c r="D157" s="214"/>
      <c r="E157" s="215"/>
      <c r="F157" s="215"/>
      <c r="G157" s="215"/>
      <c r="H157" s="215"/>
      <c r="I157" s="213"/>
    </row>
    <row r="158" spans="1:9" s="140" customFormat="1" ht="18" customHeight="1" x14ac:dyDescent="0.25">
      <c r="A158" s="213"/>
      <c r="B158" s="214"/>
      <c r="C158" s="214"/>
      <c r="D158" s="214"/>
      <c r="E158" s="215"/>
      <c r="F158" s="215"/>
      <c r="G158" s="215"/>
      <c r="H158" s="215"/>
      <c r="I158" s="213"/>
    </row>
    <row r="159" spans="1:9" s="140" customFormat="1" ht="18" customHeight="1" x14ac:dyDescent="0.25">
      <c r="A159" s="213"/>
      <c r="B159" s="214"/>
      <c r="C159" s="214"/>
      <c r="D159" s="214"/>
      <c r="E159" s="215"/>
      <c r="F159" s="215"/>
      <c r="G159" s="215"/>
      <c r="H159" s="215"/>
      <c r="I159" s="213"/>
    </row>
    <row r="160" spans="1:9" s="140" customFormat="1" ht="18" customHeight="1" x14ac:dyDescent="0.25">
      <c r="A160" s="213"/>
      <c r="B160" s="214"/>
      <c r="C160" s="214"/>
      <c r="D160" s="214"/>
      <c r="E160" s="215"/>
      <c r="F160" s="215"/>
      <c r="G160" s="215"/>
      <c r="H160" s="215"/>
      <c r="I160" s="213"/>
    </row>
    <row r="161" spans="1:9" s="140" customFormat="1" ht="18" customHeight="1" x14ac:dyDescent="0.25">
      <c r="A161" s="213"/>
      <c r="B161" s="214"/>
      <c r="C161" s="214"/>
      <c r="D161" s="214"/>
      <c r="E161" s="215"/>
      <c r="F161" s="215"/>
      <c r="G161" s="215"/>
      <c r="H161" s="215"/>
      <c r="I161" s="213"/>
    </row>
    <row r="162" spans="1:9" s="140" customFormat="1" ht="18" customHeight="1" x14ac:dyDescent="0.25">
      <c r="A162" s="213"/>
      <c r="B162" s="214"/>
      <c r="C162" s="214"/>
      <c r="D162" s="214"/>
      <c r="E162" s="215"/>
      <c r="F162" s="215"/>
      <c r="G162" s="215"/>
      <c r="H162" s="215"/>
      <c r="I162" s="213"/>
    </row>
    <row r="163" spans="1:9" s="140" customFormat="1" ht="18" customHeight="1" x14ac:dyDescent="0.25">
      <c r="A163" s="213"/>
      <c r="B163" s="214"/>
      <c r="C163" s="214"/>
      <c r="D163" s="214"/>
      <c r="E163" s="215"/>
      <c r="F163" s="215"/>
      <c r="G163" s="215"/>
      <c r="H163" s="215"/>
      <c r="I163" s="213"/>
    </row>
    <row r="164" spans="1:9" s="140" customFormat="1" ht="18" customHeight="1" x14ac:dyDescent="0.25">
      <c r="A164" s="213"/>
      <c r="B164" s="214"/>
      <c r="C164" s="214"/>
      <c r="D164" s="214"/>
      <c r="E164" s="215"/>
      <c r="F164" s="215"/>
      <c r="G164" s="215"/>
      <c r="H164" s="215"/>
      <c r="I164" s="213"/>
    </row>
    <row r="165" spans="1:9" s="140" customFormat="1" ht="18" customHeight="1" x14ac:dyDescent="0.25">
      <c r="A165" s="213"/>
      <c r="B165" s="214"/>
      <c r="C165" s="214"/>
      <c r="D165" s="214"/>
      <c r="E165" s="215"/>
      <c r="F165" s="215"/>
      <c r="G165" s="215"/>
      <c r="H165" s="215"/>
      <c r="I165" s="213"/>
    </row>
    <row r="166" spans="1:9" s="140" customFormat="1" ht="18" customHeight="1" x14ac:dyDescent="0.25">
      <c r="A166" s="228"/>
      <c r="B166" s="214"/>
      <c r="C166" s="214"/>
      <c r="D166" s="214"/>
      <c r="E166" s="215"/>
      <c r="F166" s="215"/>
      <c r="G166" s="215"/>
      <c r="H166" s="215"/>
      <c r="I166" s="213"/>
    </row>
    <row r="167" spans="1:9" s="140" customFormat="1" ht="18" customHeight="1" x14ac:dyDescent="0.25">
      <c r="A167" s="228"/>
      <c r="B167" s="214"/>
      <c r="C167" s="214"/>
      <c r="D167" s="214"/>
      <c r="E167" s="215"/>
      <c r="F167" s="215"/>
      <c r="G167" s="215"/>
      <c r="H167" s="215"/>
      <c r="I167" s="213"/>
    </row>
    <row r="168" spans="1:9" s="140" customFormat="1" ht="18" customHeight="1" x14ac:dyDescent="0.25">
      <c r="A168" s="228"/>
      <c r="B168" s="214"/>
      <c r="C168" s="214"/>
      <c r="D168" s="214"/>
      <c r="E168" s="215"/>
      <c r="F168" s="215"/>
      <c r="G168" s="215"/>
      <c r="H168" s="215"/>
      <c r="I168" s="213"/>
    </row>
    <row r="169" spans="1:9" s="140" customFormat="1" ht="18" customHeight="1" x14ac:dyDescent="0.25">
      <c r="A169" s="228"/>
      <c r="B169" s="214"/>
      <c r="C169" s="214"/>
      <c r="D169" s="214"/>
      <c r="E169" s="215"/>
      <c r="F169" s="215"/>
      <c r="G169" s="215"/>
      <c r="H169" s="215"/>
      <c r="I169" s="213"/>
    </row>
    <row r="170" spans="1:9" s="140" customFormat="1" ht="18" customHeight="1" x14ac:dyDescent="0.25">
      <c r="A170" s="228"/>
      <c r="B170" s="214"/>
      <c r="C170" s="214"/>
      <c r="D170" s="214"/>
      <c r="E170" s="215"/>
      <c r="F170" s="215"/>
      <c r="G170" s="215"/>
      <c r="H170" s="215"/>
      <c r="I170" s="213"/>
    </row>
    <row r="171" spans="1:9" s="140" customFormat="1" ht="18" customHeight="1" x14ac:dyDescent="0.25">
      <c r="A171" s="228"/>
      <c r="B171" s="214"/>
      <c r="C171" s="214"/>
      <c r="D171" s="214"/>
      <c r="E171" s="215"/>
      <c r="F171" s="215"/>
      <c r="G171" s="215"/>
      <c r="H171" s="215"/>
      <c r="I171" s="213"/>
    </row>
    <row r="172" spans="1:9" s="140" customFormat="1" ht="18" customHeight="1" x14ac:dyDescent="0.25">
      <c r="A172" s="228"/>
      <c r="B172" s="214"/>
      <c r="C172" s="214"/>
      <c r="D172" s="214"/>
      <c r="E172" s="215"/>
      <c r="F172" s="215"/>
      <c r="G172" s="215"/>
      <c r="H172" s="215"/>
      <c r="I172" s="213"/>
    </row>
    <row r="173" spans="1:9" s="140" customFormat="1" ht="18" customHeight="1" x14ac:dyDescent="0.25">
      <c r="A173" s="228"/>
      <c r="B173" s="214"/>
      <c r="C173" s="214"/>
      <c r="D173" s="214"/>
      <c r="E173" s="215"/>
      <c r="F173" s="215"/>
      <c r="G173" s="215"/>
      <c r="H173" s="215"/>
      <c r="I173" s="213"/>
    </row>
    <row r="174" spans="1:9" s="140" customFormat="1" ht="18" customHeight="1" x14ac:dyDescent="0.25">
      <c r="A174" s="228"/>
      <c r="B174" s="214"/>
      <c r="C174" s="214"/>
      <c r="D174" s="214"/>
      <c r="E174" s="215"/>
      <c r="F174" s="215"/>
      <c r="G174" s="215"/>
      <c r="H174" s="215"/>
      <c r="I174" s="213"/>
    </row>
    <row r="175" spans="1:9" s="140" customFormat="1" ht="18" customHeight="1" x14ac:dyDescent="0.25">
      <c r="A175" s="228"/>
      <c r="B175" s="214"/>
      <c r="C175" s="214"/>
      <c r="D175" s="214"/>
      <c r="E175" s="215"/>
      <c r="F175" s="215"/>
      <c r="G175" s="215"/>
      <c r="H175" s="215"/>
      <c r="I175" s="213"/>
    </row>
    <row r="176" spans="1:9" s="140" customFormat="1" ht="18" customHeight="1" x14ac:dyDescent="0.25">
      <c r="A176" s="228"/>
      <c r="B176" s="214"/>
      <c r="C176" s="214"/>
      <c r="D176" s="214"/>
      <c r="E176" s="215"/>
      <c r="F176" s="215"/>
      <c r="G176" s="215"/>
      <c r="H176" s="215"/>
      <c r="I176" s="213"/>
    </row>
    <row r="177" spans="1:10" s="140" customFormat="1" ht="18" customHeight="1" x14ac:dyDescent="0.25">
      <c r="A177" s="228"/>
      <c r="B177" s="214"/>
      <c r="C177" s="214"/>
      <c r="D177" s="214"/>
      <c r="E177" s="215"/>
      <c r="F177" s="215"/>
      <c r="G177" s="215"/>
      <c r="H177" s="215"/>
      <c r="I177" s="213"/>
    </row>
    <row r="178" spans="1:10" s="140" customFormat="1" ht="18" customHeight="1" x14ac:dyDescent="0.25">
      <c r="A178" s="228"/>
      <c r="B178" s="214"/>
      <c r="C178" s="214"/>
      <c r="D178" s="214"/>
      <c r="E178" s="215"/>
      <c r="F178" s="215"/>
      <c r="G178" s="215"/>
      <c r="H178" s="215"/>
      <c r="I178" s="213"/>
    </row>
    <row r="179" spans="1:10" s="140" customFormat="1" ht="18" customHeight="1" x14ac:dyDescent="0.25">
      <c r="A179" s="228"/>
      <c r="B179" s="214"/>
      <c r="C179" s="214"/>
      <c r="D179" s="214"/>
      <c r="E179" s="215"/>
      <c r="F179" s="215"/>
      <c r="G179" s="215"/>
      <c r="H179" s="215"/>
      <c r="I179" s="213"/>
    </row>
    <row r="180" spans="1:10" s="140" customFormat="1" ht="18" customHeight="1" x14ac:dyDescent="0.25">
      <c r="A180" s="228"/>
      <c r="B180" s="214"/>
      <c r="C180" s="214"/>
      <c r="D180" s="214"/>
      <c r="E180" s="215"/>
      <c r="F180" s="215"/>
      <c r="G180" s="215"/>
      <c r="H180" s="215"/>
      <c r="I180" s="213"/>
    </row>
    <row r="181" spans="1:10" s="140" customFormat="1" ht="18" customHeight="1" x14ac:dyDescent="0.25">
      <c r="A181" s="228"/>
      <c r="B181" s="214"/>
      <c r="C181" s="214"/>
      <c r="D181" s="214"/>
      <c r="E181" s="215"/>
      <c r="F181" s="215"/>
      <c r="G181" s="215"/>
      <c r="H181" s="215"/>
      <c r="I181" s="213"/>
    </row>
    <row r="182" spans="1:10" s="140" customFormat="1" ht="18" customHeight="1" x14ac:dyDescent="0.25">
      <c r="B182" s="213"/>
      <c r="C182" s="214"/>
      <c r="D182" s="214"/>
      <c r="E182" s="214"/>
      <c r="F182" s="215"/>
      <c r="G182" s="215"/>
      <c r="H182" s="215"/>
      <c r="I182" s="213"/>
      <c r="J182" s="213"/>
    </row>
    <row r="183" spans="1:10" s="140" customFormat="1" ht="18" customHeight="1" x14ac:dyDescent="0.25">
      <c r="B183" s="213"/>
      <c r="C183" s="214"/>
      <c r="D183" s="214"/>
      <c r="E183" s="214"/>
      <c r="F183" s="215"/>
      <c r="G183" s="215"/>
      <c r="H183" s="215"/>
      <c r="I183" s="213"/>
      <c r="J183" s="213"/>
    </row>
    <row r="184" spans="1:10" s="140" customFormat="1" ht="18" customHeight="1" x14ac:dyDescent="0.25">
      <c r="B184" s="213"/>
      <c r="C184" s="214"/>
      <c r="D184" s="214"/>
      <c r="E184" s="214"/>
      <c r="F184" s="215"/>
      <c r="G184" s="215"/>
      <c r="H184" s="215"/>
      <c r="I184" s="213"/>
      <c r="J184" s="213"/>
    </row>
    <row r="185" spans="1:10" s="140" customFormat="1" ht="18" customHeight="1" x14ac:dyDescent="0.25">
      <c r="B185" s="213"/>
      <c r="C185" s="214"/>
      <c r="D185" s="214"/>
      <c r="E185" s="214"/>
      <c r="F185" s="215"/>
      <c r="G185" s="215"/>
      <c r="H185" s="215"/>
      <c r="I185" s="213"/>
      <c r="J185" s="213"/>
    </row>
    <row r="186" spans="1:10" s="140" customFormat="1" ht="18" customHeight="1" x14ac:dyDescent="0.25">
      <c r="B186" s="213"/>
      <c r="C186" s="214"/>
      <c r="D186" s="214"/>
      <c r="E186" s="214"/>
      <c r="F186" s="215"/>
      <c r="G186" s="215"/>
      <c r="H186" s="215"/>
      <c r="I186" s="213"/>
      <c r="J186" s="213"/>
    </row>
    <row r="187" spans="1:10" s="140" customFormat="1" ht="18" customHeight="1" x14ac:dyDescent="0.25">
      <c r="B187" s="213"/>
      <c r="C187" s="214"/>
      <c r="D187" s="214"/>
      <c r="E187" s="214"/>
      <c r="F187" s="215"/>
      <c r="G187" s="215"/>
      <c r="H187" s="215"/>
      <c r="I187" s="213"/>
      <c r="J187" s="213"/>
    </row>
    <row r="188" spans="1:10" s="140" customFormat="1" ht="18" customHeight="1" x14ac:dyDescent="0.25">
      <c r="B188" s="213"/>
      <c r="C188" s="214"/>
      <c r="D188" s="214"/>
      <c r="E188" s="214"/>
      <c r="F188" s="215"/>
      <c r="G188" s="215"/>
      <c r="H188" s="215"/>
      <c r="I188" s="213"/>
      <c r="J188" s="213"/>
    </row>
    <row r="189" spans="1:10" s="140" customFormat="1" ht="18" customHeight="1" x14ac:dyDescent="0.25">
      <c r="B189" s="213"/>
      <c r="C189" s="214"/>
      <c r="D189" s="214"/>
      <c r="E189" s="214"/>
      <c r="F189" s="215"/>
      <c r="G189" s="215"/>
      <c r="H189" s="215"/>
      <c r="I189" s="213"/>
      <c r="J189" s="213"/>
    </row>
    <row r="190" spans="1:10" s="140" customFormat="1" ht="18" customHeight="1" x14ac:dyDescent="0.25">
      <c r="A190" s="213"/>
      <c r="B190" s="214"/>
      <c r="C190" s="214"/>
      <c r="D190" s="214"/>
      <c r="E190" s="215"/>
      <c r="F190" s="215"/>
      <c r="G190" s="215"/>
      <c r="H190" s="215"/>
      <c r="I190" s="213"/>
    </row>
    <row r="191" spans="1:10" s="140" customFormat="1" ht="18" customHeight="1" x14ac:dyDescent="0.25">
      <c r="A191" s="213"/>
      <c r="B191" s="214"/>
      <c r="C191" s="214"/>
      <c r="D191" s="214"/>
      <c r="E191" s="215"/>
      <c r="F191" s="215"/>
      <c r="G191" s="215"/>
      <c r="H191" s="215"/>
      <c r="I191" s="213"/>
    </row>
    <row r="192" spans="1:10" s="140" customFormat="1" ht="18" customHeight="1" x14ac:dyDescent="0.25">
      <c r="A192" s="213"/>
      <c r="B192" s="214"/>
      <c r="C192" s="214"/>
      <c r="D192" s="214"/>
      <c r="E192" s="215"/>
      <c r="F192" s="215"/>
      <c r="G192" s="215"/>
      <c r="H192" s="215"/>
      <c r="I192" s="213"/>
    </row>
    <row r="193" spans="1:17" s="140" customFormat="1" ht="18" customHeight="1" x14ac:dyDescent="0.25">
      <c r="A193" s="213"/>
      <c r="B193" s="214"/>
      <c r="C193" s="214"/>
      <c r="D193" s="214"/>
      <c r="E193" s="215"/>
      <c r="F193" s="215"/>
      <c r="G193" s="215"/>
      <c r="H193" s="215"/>
      <c r="I193" s="213"/>
    </row>
    <row r="194" spans="1:17" s="140" customFormat="1" ht="18" customHeight="1" x14ac:dyDescent="0.25">
      <c r="A194" s="213"/>
      <c r="B194" s="214"/>
      <c r="C194" s="214"/>
      <c r="D194" s="214"/>
      <c r="E194" s="215"/>
      <c r="F194" s="215"/>
      <c r="G194" s="215"/>
      <c r="H194" s="215"/>
      <c r="I194" s="213"/>
    </row>
    <row r="195" spans="1:17" s="140" customFormat="1" ht="18" customHeight="1" x14ac:dyDescent="0.25">
      <c r="A195" s="213"/>
      <c r="B195" s="214"/>
      <c r="C195" s="214"/>
      <c r="D195" s="214"/>
      <c r="E195" s="215"/>
      <c r="F195" s="215"/>
      <c r="G195" s="215"/>
      <c r="H195" s="215"/>
      <c r="I195" s="213"/>
    </row>
    <row r="196" spans="1:17" s="140" customFormat="1" ht="18" customHeight="1" x14ac:dyDescent="0.25">
      <c r="A196" s="213"/>
      <c r="B196" s="214"/>
      <c r="C196" s="214"/>
      <c r="D196" s="214"/>
      <c r="E196" s="215"/>
      <c r="F196" s="215"/>
      <c r="G196" s="215"/>
      <c r="H196" s="215"/>
      <c r="I196" s="213"/>
    </row>
    <row r="197" spans="1:17" s="140" customFormat="1" ht="18" customHeight="1" x14ac:dyDescent="0.25">
      <c r="A197" s="213"/>
      <c r="B197" s="214"/>
      <c r="C197" s="214"/>
      <c r="D197" s="214"/>
      <c r="E197" s="215"/>
      <c r="F197" s="215"/>
      <c r="G197" s="215"/>
      <c r="H197" s="215"/>
      <c r="I197" s="213"/>
    </row>
    <row r="198" spans="1:17" s="140" customFormat="1" ht="18" customHeight="1" x14ac:dyDescent="0.25">
      <c r="A198" s="213"/>
      <c r="B198" s="214"/>
      <c r="C198" s="214"/>
      <c r="D198" s="214"/>
      <c r="E198" s="215"/>
      <c r="F198" s="215"/>
      <c r="G198" s="215"/>
      <c r="H198" s="215"/>
      <c r="I198" s="213"/>
    </row>
    <row r="199" spans="1:17" s="140" customFormat="1" ht="18" customHeight="1" x14ac:dyDescent="0.25">
      <c r="A199" s="213"/>
      <c r="B199" s="214"/>
      <c r="C199" s="214"/>
      <c r="D199" s="214"/>
      <c r="E199" s="215"/>
      <c r="F199" s="215"/>
      <c r="G199" s="215"/>
      <c r="H199" s="215"/>
      <c r="I199" s="213"/>
    </row>
    <row r="200" spans="1:17" s="140" customFormat="1" ht="18" customHeight="1" x14ac:dyDescent="0.25">
      <c r="A200" s="213"/>
      <c r="B200" s="214"/>
      <c r="C200" s="214"/>
      <c r="D200" s="214"/>
      <c r="E200" s="215"/>
      <c r="F200" s="215"/>
      <c r="G200" s="215"/>
      <c r="H200" s="215"/>
      <c r="I200" s="213"/>
    </row>
    <row r="201" spans="1:17" s="140" customFormat="1" ht="18" customHeight="1" x14ac:dyDescent="0.25">
      <c r="A201" s="213"/>
      <c r="B201" s="214"/>
      <c r="C201" s="214"/>
      <c r="D201" s="214"/>
      <c r="E201" s="215"/>
      <c r="F201" s="215"/>
      <c r="G201" s="215"/>
      <c r="H201" s="215"/>
      <c r="I201" s="213"/>
    </row>
    <row r="202" spans="1:17" s="140" customFormat="1" ht="18" customHeight="1" x14ac:dyDescent="0.25">
      <c r="A202" s="213"/>
      <c r="B202" s="214"/>
      <c r="C202" s="214"/>
      <c r="D202" s="214"/>
      <c r="E202" s="215"/>
      <c r="F202" s="215"/>
      <c r="G202" s="215"/>
      <c r="H202" s="215"/>
      <c r="I202" s="213"/>
    </row>
    <row r="203" spans="1:17" s="140" customFormat="1" ht="18" customHeight="1" x14ac:dyDescent="0.25">
      <c r="A203" s="213"/>
      <c r="B203" s="214"/>
      <c r="C203" s="214"/>
      <c r="D203" s="214"/>
      <c r="E203" s="215"/>
      <c r="F203" s="215"/>
      <c r="G203" s="215"/>
      <c r="H203" s="215"/>
      <c r="I203" s="213"/>
    </row>
    <row r="204" spans="1:17" s="140" customFormat="1" ht="18" customHeight="1" x14ac:dyDescent="0.25">
      <c r="A204" s="213"/>
      <c r="B204" s="214"/>
      <c r="C204" s="214"/>
      <c r="D204" s="214"/>
      <c r="E204" s="215"/>
      <c r="F204" s="215"/>
      <c r="G204" s="215"/>
      <c r="H204" s="215"/>
      <c r="I204" s="213"/>
    </row>
    <row r="205" spans="1:17" s="139" customFormat="1" x14ac:dyDescent="0.25">
      <c r="A205" s="216"/>
      <c r="B205" s="216"/>
      <c r="C205" s="216"/>
      <c r="D205" s="216"/>
      <c r="E205" s="216"/>
      <c r="F205" s="216"/>
      <c r="G205" s="216"/>
      <c r="H205" s="216"/>
      <c r="I205" s="216"/>
      <c r="J205" s="172"/>
      <c r="K205" s="172"/>
      <c r="L205" s="172"/>
      <c r="M205" s="172"/>
      <c r="N205" s="172"/>
      <c r="O205" s="172"/>
      <c r="P205" s="172"/>
      <c r="Q205" s="172"/>
    </row>
    <row r="206" spans="1:17" s="139" customFormat="1" x14ac:dyDescent="0.25">
      <c r="A206" s="402" t="s">
        <v>467</v>
      </c>
      <c r="B206" s="402"/>
      <c r="C206" s="402"/>
      <c r="D206" s="402"/>
      <c r="E206" s="402"/>
      <c r="F206" s="402"/>
      <c r="G206" s="402"/>
      <c r="H206" s="402"/>
      <c r="I206" s="402"/>
      <c r="J206" s="402"/>
      <c r="K206" s="402"/>
      <c r="L206" s="402"/>
      <c r="M206" s="402"/>
      <c r="N206" s="402"/>
      <c r="O206" s="402"/>
      <c r="P206" s="402"/>
      <c r="Q206" s="402"/>
    </row>
    <row r="207" spans="1:17" s="139" customFormat="1" ht="104.25" customHeight="1" x14ac:dyDescent="0.25">
      <c r="A207" s="183" t="s">
        <v>0</v>
      </c>
      <c r="B207" s="183" t="s">
        <v>271</v>
      </c>
      <c r="C207" s="183" t="s">
        <v>304</v>
      </c>
      <c r="D207" s="183" t="s">
        <v>283</v>
      </c>
      <c r="E207" s="183" t="s">
        <v>275</v>
      </c>
      <c r="F207" s="183" t="s">
        <v>272</v>
      </c>
      <c r="G207" s="183" t="s">
        <v>305</v>
      </c>
      <c r="H207" s="183" t="s">
        <v>306</v>
      </c>
      <c r="I207" s="183" t="s">
        <v>309</v>
      </c>
      <c r="J207" s="183" t="s">
        <v>315</v>
      </c>
      <c r="K207" s="183" t="s">
        <v>307</v>
      </c>
      <c r="L207" s="183" t="s">
        <v>310</v>
      </c>
      <c r="M207" s="183" t="s">
        <v>321</v>
      </c>
      <c r="N207" s="183" t="s">
        <v>308</v>
      </c>
      <c r="O207" s="183" t="s">
        <v>311</v>
      </c>
      <c r="P207" s="183" t="s">
        <v>322</v>
      </c>
      <c r="Q207" s="183" t="s">
        <v>234</v>
      </c>
    </row>
    <row r="208" spans="1:17" s="99" customFormat="1" x14ac:dyDescent="0.25">
      <c r="A208" s="144">
        <v>1</v>
      </c>
      <c r="B208" s="66" t="s">
        <v>810</v>
      </c>
      <c r="C208" s="242" t="s">
        <v>811</v>
      </c>
      <c r="D208" s="145" t="s">
        <v>787</v>
      </c>
      <c r="E208" s="146" t="s">
        <v>535</v>
      </c>
      <c r="F208" s="146" t="s">
        <v>812</v>
      </c>
      <c r="G208" s="146" t="s">
        <v>730</v>
      </c>
      <c r="H208" s="147" t="s">
        <v>535</v>
      </c>
      <c r="I208" s="147" t="s">
        <v>535</v>
      </c>
      <c r="J208" s="147" t="s">
        <v>535</v>
      </c>
      <c r="K208" s="147" t="s">
        <v>535</v>
      </c>
      <c r="L208" s="147" t="s">
        <v>535</v>
      </c>
      <c r="M208" s="147" t="s">
        <v>535</v>
      </c>
      <c r="N208" s="147" t="s">
        <v>535</v>
      </c>
      <c r="O208" s="147" t="s">
        <v>535</v>
      </c>
      <c r="P208" s="147" t="s">
        <v>535</v>
      </c>
      <c r="Q208" s="213" t="s">
        <v>813</v>
      </c>
    </row>
    <row r="209" spans="1:17" s="99" customFormat="1" x14ac:dyDescent="0.25">
      <c r="A209" s="144">
        <v>2</v>
      </c>
      <c r="B209" s="145" t="s">
        <v>810</v>
      </c>
      <c r="C209" s="242" t="s">
        <v>811</v>
      </c>
      <c r="D209" s="145" t="s">
        <v>787</v>
      </c>
      <c r="E209" s="146" t="s">
        <v>535</v>
      </c>
      <c r="F209" s="146" t="s">
        <v>535</v>
      </c>
      <c r="G209" s="146" t="s">
        <v>730</v>
      </c>
      <c r="H209" s="147" t="s">
        <v>535</v>
      </c>
      <c r="I209" s="147" t="s">
        <v>535</v>
      </c>
      <c r="J209" s="147" t="s">
        <v>535</v>
      </c>
      <c r="K209" s="147" t="s">
        <v>535</v>
      </c>
      <c r="L209" s="147" t="s">
        <v>535</v>
      </c>
      <c r="M209" s="147" t="s">
        <v>535</v>
      </c>
      <c r="N209" s="147" t="s">
        <v>535</v>
      </c>
      <c r="O209" s="147" t="s">
        <v>535</v>
      </c>
      <c r="P209" s="147" t="s">
        <v>535</v>
      </c>
      <c r="Q209" s="213" t="s">
        <v>813</v>
      </c>
    </row>
    <row r="210" spans="1:17" s="99" customFormat="1" ht="30" x14ac:dyDescent="0.25">
      <c r="A210" s="144">
        <v>3</v>
      </c>
      <c r="B210" s="145" t="s">
        <v>814</v>
      </c>
      <c r="C210" s="242" t="s">
        <v>815</v>
      </c>
      <c r="D210" s="145" t="s">
        <v>816</v>
      </c>
      <c r="E210" s="146" t="s">
        <v>535</v>
      </c>
      <c r="F210" s="146" t="s">
        <v>535</v>
      </c>
      <c r="G210" s="146" t="s">
        <v>730</v>
      </c>
      <c r="H210" s="147" t="s">
        <v>535</v>
      </c>
      <c r="I210" s="147" t="s">
        <v>535</v>
      </c>
      <c r="J210" s="147" t="s">
        <v>535</v>
      </c>
      <c r="K210" s="147" t="s">
        <v>535</v>
      </c>
      <c r="L210" s="147" t="s">
        <v>535</v>
      </c>
      <c r="M210" s="147" t="s">
        <v>535</v>
      </c>
      <c r="N210" s="147" t="s">
        <v>535</v>
      </c>
      <c r="O210" s="147" t="s">
        <v>535</v>
      </c>
      <c r="P210" s="147" t="s">
        <v>535</v>
      </c>
      <c r="Q210" s="213" t="s">
        <v>813</v>
      </c>
    </row>
    <row r="211" spans="1:17" s="99" customFormat="1" ht="30" x14ac:dyDescent="0.25">
      <c r="A211" s="144">
        <v>4</v>
      </c>
      <c r="B211" s="145" t="s">
        <v>817</v>
      </c>
      <c r="C211" s="242" t="s">
        <v>818</v>
      </c>
      <c r="D211" s="145" t="s">
        <v>819</v>
      </c>
      <c r="E211" s="146" t="s">
        <v>535</v>
      </c>
      <c r="F211" s="146" t="s">
        <v>535</v>
      </c>
      <c r="G211" s="146" t="s">
        <v>730</v>
      </c>
      <c r="H211" s="147" t="s">
        <v>535</v>
      </c>
      <c r="I211" s="147" t="s">
        <v>535</v>
      </c>
      <c r="J211" s="147" t="s">
        <v>535</v>
      </c>
      <c r="K211" s="147" t="s">
        <v>535</v>
      </c>
      <c r="L211" s="147" t="s">
        <v>535</v>
      </c>
      <c r="M211" s="147" t="s">
        <v>535</v>
      </c>
      <c r="N211" s="147" t="s">
        <v>535</v>
      </c>
      <c r="O211" s="147" t="s">
        <v>535</v>
      </c>
      <c r="P211" s="147" t="s">
        <v>535</v>
      </c>
      <c r="Q211" s="213" t="s">
        <v>813</v>
      </c>
    </row>
    <row r="212" spans="1:17" s="99" customFormat="1" x14ac:dyDescent="0.25">
      <c r="A212" s="144">
        <v>5</v>
      </c>
      <c r="B212" s="145" t="s">
        <v>820</v>
      </c>
      <c r="C212" s="242" t="s">
        <v>821</v>
      </c>
      <c r="D212" s="145" t="s">
        <v>822</v>
      </c>
      <c r="E212" s="146" t="s">
        <v>535</v>
      </c>
      <c r="F212" s="146" t="s">
        <v>535</v>
      </c>
      <c r="G212" s="146" t="s">
        <v>730</v>
      </c>
      <c r="H212" s="147" t="s">
        <v>535</v>
      </c>
      <c r="I212" s="147" t="s">
        <v>535</v>
      </c>
      <c r="J212" s="147" t="s">
        <v>535</v>
      </c>
      <c r="K212" s="147" t="s">
        <v>535</v>
      </c>
      <c r="L212" s="147" t="s">
        <v>535</v>
      </c>
      <c r="M212" s="147" t="s">
        <v>535</v>
      </c>
      <c r="N212" s="147" t="s">
        <v>535</v>
      </c>
      <c r="O212" s="147" t="s">
        <v>535</v>
      </c>
      <c r="P212" s="147" t="s">
        <v>535</v>
      </c>
      <c r="Q212" s="213" t="s">
        <v>813</v>
      </c>
    </row>
    <row r="213" spans="1:17" s="99" customFormat="1" x14ac:dyDescent="0.25">
      <c r="A213" s="144">
        <v>6</v>
      </c>
      <c r="B213" s="145" t="s">
        <v>823</v>
      </c>
      <c r="C213" s="145" t="s">
        <v>824</v>
      </c>
      <c r="D213" s="145" t="s">
        <v>822</v>
      </c>
      <c r="E213" s="146" t="s">
        <v>535</v>
      </c>
      <c r="F213" s="146" t="s">
        <v>535</v>
      </c>
      <c r="G213" s="146" t="s">
        <v>730</v>
      </c>
      <c r="H213" s="147" t="s">
        <v>535</v>
      </c>
      <c r="I213" s="147" t="s">
        <v>535</v>
      </c>
      <c r="J213" s="147" t="s">
        <v>535</v>
      </c>
      <c r="K213" s="147" t="s">
        <v>535</v>
      </c>
      <c r="L213" s="147" t="s">
        <v>535</v>
      </c>
      <c r="M213" s="147" t="s">
        <v>535</v>
      </c>
      <c r="N213" s="147" t="s">
        <v>535</v>
      </c>
      <c r="O213" s="147" t="s">
        <v>535</v>
      </c>
      <c r="P213" s="147" t="s">
        <v>535</v>
      </c>
      <c r="Q213" s="213" t="s">
        <v>813</v>
      </c>
    </row>
    <row r="214" spans="1:17" s="99" customFormat="1" x14ac:dyDescent="0.25">
      <c r="A214" s="144">
        <v>7</v>
      </c>
      <c r="B214" s="145" t="s">
        <v>825</v>
      </c>
      <c r="C214" s="145" t="s">
        <v>826</v>
      </c>
      <c r="D214" s="145" t="s">
        <v>827</v>
      </c>
      <c r="E214" s="146" t="s">
        <v>535</v>
      </c>
      <c r="F214" s="146" t="s">
        <v>535</v>
      </c>
      <c r="G214" s="146" t="s">
        <v>730</v>
      </c>
      <c r="H214" s="147" t="s">
        <v>535</v>
      </c>
      <c r="I214" s="147" t="s">
        <v>535</v>
      </c>
      <c r="J214" s="147" t="s">
        <v>535</v>
      </c>
      <c r="K214" s="147" t="s">
        <v>535</v>
      </c>
      <c r="L214" s="147" t="s">
        <v>535</v>
      </c>
      <c r="M214" s="147" t="s">
        <v>535</v>
      </c>
      <c r="N214" s="147" t="s">
        <v>535</v>
      </c>
      <c r="O214" s="147" t="s">
        <v>535</v>
      </c>
      <c r="P214" s="147" t="s">
        <v>535</v>
      </c>
      <c r="Q214" s="213" t="s">
        <v>813</v>
      </c>
    </row>
    <row r="215" spans="1:17" s="99" customFormat="1" x14ac:dyDescent="0.25">
      <c r="A215" s="144">
        <v>8</v>
      </c>
      <c r="B215" s="145" t="s">
        <v>828</v>
      </c>
      <c r="C215" s="145" t="s">
        <v>829</v>
      </c>
      <c r="D215" s="145" t="s">
        <v>830</v>
      </c>
      <c r="E215" s="146" t="s">
        <v>535</v>
      </c>
      <c r="F215" s="146" t="s">
        <v>535</v>
      </c>
      <c r="G215" s="146" t="s">
        <v>730</v>
      </c>
      <c r="H215" s="147" t="s">
        <v>535</v>
      </c>
      <c r="I215" s="147" t="s">
        <v>535</v>
      </c>
      <c r="J215" s="147" t="s">
        <v>535</v>
      </c>
      <c r="K215" s="147" t="s">
        <v>535</v>
      </c>
      <c r="L215" s="147" t="s">
        <v>535</v>
      </c>
      <c r="M215" s="147" t="s">
        <v>535</v>
      </c>
      <c r="N215" s="147" t="s">
        <v>535</v>
      </c>
      <c r="O215" s="147" t="s">
        <v>535</v>
      </c>
      <c r="P215" s="147" t="s">
        <v>535</v>
      </c>
      <c r="Q215" s="213" t="s">
        <v>813</v>
      </c>
    </row>
    <row r="216" spans="1:17" s="99" customFormat="1" x14ac:dyDescent="0.25">
      <c r="A216" s="144">
        <v>9</v>
      </c>
      <c r="B216" s="145" t="s">
        <v>831</v>
      </c>
      <c r="C216" s="145" t="s">
        <v>832</v>
      </c>
      <c r="D216" s="145" t="s">
        <v>833</v>
      </c>
      <c r="E216" s="146" t="s">
        <v>535</v>
      </c>
      <c r="F216" s="146" t="s">
        <v>535</v>
      </c>
      <c r="G216" s="146" t="s">
        <v>730</v>
      </c>
      <c r="H216" s="147" t="s">
        <v>535</v>
      </c>
      <c r="I216" s="147" t="s">
        <v>535</v>
      </c>
      <c r="J216" s="147" t="s">
        <v>535</v>
      </c>
      <c r="K216" s="147" t="s">
        <v>535</v>
      </c>
      <c r="L216" s="147" t="s">
        <v>535</v>
      </c>
      <c r="M216" s="147" t="s">
        <v>535</v>
      </c>
      <c r="N216" s="147" t="s">
        <v>535</v>
      </c>
      <c r="O216" s="147" t="s">
        <v>535</v>
      </c>
      <c r="P216" s="147" t="s">
        <v>535</v>
      </c>
      <c r="Q216" s="213" t="s">
        <v>813</v>
      </c>
    </row>
    <row r="217" spans="1:17" s="99" customFormat="1" x14ac:dyDescent="0.25">
      <c r="A217" s="144">
        <v>10</v>
      </c>
      <c r="B217" s="145" t="s">
        <v>834</v>
      </c>
      <c r="C217" s="145" t="s">
        <v>796</v>
      </c>
      <c r="D217" s="145" t="s">
        <v>835</v>
      </c>
      <c r="E217" s="146" t="s">
        <v>535</v>
      </c>
      <c r="F217" s="146" t="s">
        <v>535</v>
      </c>
      <c r="G217" s="146" t="s">
        <v>730</v>
      </c>
      <c r="H217" s="147" t="s">
        <v>535</v>
      </c>
      <c r="I217" s="147" t="s">
        <v>535</v>
      </c>
      <c r="J217" s="147" t="s">
        <v>535</v>
      </c>
      <c r="K217" s="147" t="s">
        <v>535</v>
      </c>
      <c r="L217" s="147" t="s">
        <v>535</v>
      </c>
      <c r="M217" s="147" t="s">
        <v>535</v>
      </c>
      <c r="N217" s="147" t="s">
        <v>535</v>
      </c>
      <c r="O217" s="147" t="s">
        <v>535</v>
      </c>
      <c r="P217" s="147" t="s">
        <v>535</v>
      </c>
      <c r="Q217" s="213" t="s">
        <v>813</v>
      </c>
    </row>
    <row r="218" spans="1:17" s="99" customFormat="1" x14ac:dyDescent="0.25">
      <c r="A218" s="144">
        <v>11</v>
      </c>
      <c r="B218" s="145" t="s">
        <v>836</v>
      </c>
      <c r="C218" s="145" t="s">
        <v>837</v>
      </c>
      <c r="D218" s="145" t="s">
        <v>801</v>
      </c>
      <c r="E218" s="146" t="s">
        <v>535</v>
      </c>
      <c r="F218" s="146" t="s">
        <v>535</v>
      </c>
      <c r="G218" s="146" t="s">
        <v>730</v>
      </c>
      <c r="H218" s="147" t="s">
        <v>535</v>
      </c>
      <c r="I218" s="147" t="s">
        <v>535</v>
      </c>
      <c r="J218" s="147" t="s">
        <v>535</v>
      </c>
      <c r="K218" s="147" t="s">
        <v>535</v>
      </c>
      <c r="L218" s="147" t="s">
        <v>535</v>
      </c>
      <c r="M218" s="147" t="s">
        <v>535</v>
      </c>
      <c r="N218" s="147" t="s">
        <v>535</v>
      </c>
      <c r="O218" s="147" t="s">
        <v>535</v>
      </c>
      <c r="P218" s="147" t="s">
        <v>535</v>
      </c>
      <c r="Q218" s="213" t="s">
        <v>813</v>
      </c>
    </row>
    <row r="219" spans="1:17" s="99" customFormat="1" x14ac:dyDescent="0.25">
      <c r="A219" s="144"/>
      <c r="B219" s="145"/>
      <c r="C219" s="145"/>
      <c r="D219" s="145"/>
      <c r="E219" s="146"/>
      <c r="F219" s="146"/>
      <c r="G219" s="146"/>
      <c r="H219" s="147"/>
      <c r="I219" s="147"/>
      <c r="J219" s="147"/>
      <c r="K219" s="147"/>
      <c r="L219" s="147"/>
      <c r="M219" s="147"/>
      <c r="N219" s="147"/>
      <c r="O219" s="147"/>
      <c r="P219" s="147"/>
      <c r="Q219" s="144"/>
    </row>
    <row r="220" spans="1:17" s="99" customFormat="1" x14ac:dyDescent="0.25">
      <c r="A220" s="144"/>
      <c r="B220" s="145"/>
      <c r="C220" s="145"/>
      <c r="D220" s="145"/>
      <c r="E220" s="146"/>
      <c r="F220" s="146"/>
      <c r="G220" s="146"/>
      <c r="H220" s="147"/>
      <c r="I220" s="147"/>
      <c r="J220" s="147"/>
      <c r="K220" s="147"/>
      <c r="L220" s="147"/>
      <c r="M220" s="147"/>
      <c r="N220" s="147"/>
      <c r="O220" s="147"/>
      <c r="P220" s="147"/>
      <c r="Q220" s="144"/>
    </row>
    <row r="221" spans="1:17" s="99" customFormat="1" x14ac:dyDescent="0.25">
      <c r="A221" s="144"/>
      <c r="B221" s="145"/>
      <c r="C221" s="145"/>
      <c r="D221" s="145"/>
      <c r="E221" s="146"/>
      <c r="F221" s="146"/>
      <c r="G221" s="146"/>
      <c r="H221" s="147"/>
      <c r="I221" s="147"/>
      <c r="J221" s="147"/>
      <c r="K221" s="147"/>
      <c r="L221" s="147"/>
      <c r="M221" s="147"/>
      <c r="N221" s="147"/>
      <c r="O221" s="147"/>
      <c r="P221" s="147"/>
      <c r="Q221" s="144"/>
    </row>
    <row r="222" spans="1:17" s="99" customFormat="1" x14ac:dyDescent="0.25">
      <c r="A222" s="144"/>
      <c r="B222" s="145"/>
      <c r="C222" s="145"/>
      <c r="D222" s="145"/>
      <c r="E222" s="146"/>
      <c r="F222" s="146"/>
      <c r="G222" s="146"/>
      <c r="H222" s="147"/>
      <c r="I222" s="147"/>
      <c r="J222" s="147"/>
      <c r="K222" s="147"/>
      <c r="L222" s="147"/>
      <c r="M222" s="147"/>
      <c r="N222" s="147"/>
      <c r="O222" s="147"/>
      <c r="P222" s="147"/>
      <c r="Q222" s="144"/>
    </row>
    <row r="223" spans="1:17" s="99" customFormat="1" x14ac:dyDescent="0.25">
      <c r="A223" s="144"/>
      <c r="B223" s="145"/>
      <c r="C223" s="145"/>
      <c r="D223" s="145"/>
      <c r="E223" s="146"/>
      <c r="F223" s="146"/>
      <c r="G223" s="146"/>
      <c r="H223" s="147"/>
      <c r="I223" s="147"/>
      <c r="J223" s="147"/>
      <c r="K223" s="147"/>
      <c r="L223" s="147"/>
      <c r="M223" s="147"/>
      <c r="N223" s="147"/>
      <c r="O223" s="147"/>
      <c r="P223" s="147"/>
      <c r="Q223" s="144"/>
    </row>
    <row r="224" spans="1:17" s="99" customFormat="1" x14ac:dyDescent="0.25">
      <c r="A224" s="144"/>
      <c r="B224" s="145"/>
      <c r="C224" s="145"/>
      <c r="D224" s="145"/>
      <c r="E224" s="146"/>
      <c r="F224" s="146"/>
      <c r="G224" s="146"/>
      <c r="H224" s="147"/>
      <c r="I224" s="147"/>
      <c r="J224" s="147"/>
      <c r="K224" s="147"/>
      <c r="L224" s="147"/>
      <c r="M224" s="147"/>
      <c r="N224" s="147"/>
      <c r="O224" s="147"/>
      <c r="P224" s="147"/>
      <c r="Q224" s="144"/>
    </row>
    <row r="225" spans="1:17" s="99" customFormat="1" x14ac:dyDescent="0.25">
      <c r="A225" s="144"/>
      <c r="B225" s="145"/>
      <c r="C225" s="145"/>
      <c r="D225" s="145"/>
      <c r="E225" s="146"/>
      <c r="F225" s="146"/>
      <c r="G225" s="146"/>
      <c r="H225" s="147"/>
      <c r="I225" s="147"/>
      <c r="J225" s="147"/>
      <c r="K225" s="147"/>
      <c r="L225" s="147"/>
      <c r="M225" s="147"/>
      <c r="N225" s="147"/>
      <c r="O225" s="147"/>
      <c r="P225" s="147"/>
      <c r="Q225" s="144"/>
    </row>
    <row r="226" spans="1:17" s="99" customFormat="1" x14ac:dyDescent="0.25">
      <c r="A226" s="144"/>
      <c r="B226" s="145"/>
      <c r="C226" s="145"/>
      <c r="D226" s="145"/>
      <c r="E226" s="146"/>
      <c r="F226" s="146"/>
      <c r="G226" s="146"/>
      <c r="H226" s="147"/>
      <c r="I226" s="147"/>
      <c r="J226" s="147"/>
      <c r="K226" s="147"/>
      <c r="L226" s="147"/>
      <c r="M226" s="147"/>
      <c r="N226" s="147"/>
      <c r="O226" s="147"/>
      <c r="P226" s="147"/>
      <c r="Q226" s="144"/>
    </row>
    <row r="227" spans="1:17" s="99" customFormat="1" x14ac:dyDescent="0.25">
      <c r="A227" s="144"/>
      <c r="B227" s="145"/>
      <c r="C227" s="145"/>
      <c r="D227" s="145"/>
      <c r="E227" s="146"/>
      <c r="F227" s="146"/>
      <c r="G227" s="146"/>
      <c r="H227" s="147"/>
      <c r="I227" s="147"/>
      <c r="J227" s="147"/>
      <c r="K227" s="147"/>
      <c r="L227" s="147"/>
      <c r="M227" s="147"/>
      <c r="N227" s="147"/>
      <c r="O227" s="147"/>
      <c r="P227" s="147"/>
      <c r="Q227" s="144"/>
    </row>
    <row r="228" spans="1:17" s="99" customFormat="1" x14ac:dyDescent="0.25">
      <c r="A228" s="144"/>
      <c r="B228" s="145"/>
      <c r="C228" s="145"/>
      <c r="D228" s="145"/>
      <c r="E228" s="146"/>
      <c r="F228" s="146"/>
      <c r="G228" s="146"/>
      <c r="H228" s="147"/>
      <c r="I228" s="147"/>
      <c r="J228" s="147"/>
      <c r="K228" s="147"/>
      <c r="L228" s="147"/>
      <c r="M228" s="147"/>
      <c r="N228" s="147"/>
      <c r="O228" s="147"/>
      <c r="P228" s="147"/>
      <c r="Q228" s="144"/>
    </row>
    <row r="229" spans="1:17" s="99" customFormat="1" x14ac:dyDescent="0.25">
      <c r="A229" s="144"/>
      <c r="B229" s="145"/>
      <c r="C229" s="145"/>
      <c r="D229" s="145"/>
      <c r="E229" s="146"/>
      <c r="F229" s="146"/>
      <c r="G229" s="146"/>
      <c r="H229" s="147"/>
      <c r="I229" s="147"/>
      <c r="J229" s="147"/>
      <c r="K229" s="147"/>
      <c r="L229" s="147"/>
      <c r="M229" s="147"/>
      <c r="N229" s="147"/>
      <c r="O229" s="147"/>
      <c r="P229" s="147"/>
      <c r="Q229" s="144"/>
    </row>
    <row r="230" spans="1:17" s="99" customFormat="1" x14ac:dyDescent="0.25">
      <c r="A230" s="144"/>
      <c r="B230" s="145"/>
      <c r="C230" s="145"/>
      <c r="D230" s="145"/>
      <c r="E230" s="146"/>
      <c r="F230" s="146"/>
      <c r="G230" s="146"/>
      <c r="H230" s="147"/>
      <c r="I230" s="147"/>
      <c r="J230" s="147"/>
      <c r="K230" s="147"/>
      <c r="L230" s="147"/>
      <c r="M230" s="147"/>
      <c r="N230" s="147"/>
      <c r="O230" s="147"/>
      <c r="P230" s="147"/>
      <c r="Q230" s="144"/>
    </row>
    <row r="231" spans="1:17" s="99" customFormat="1" x14ac:dyDescent="0.25">
      <c r="A231" s="144"/>
      <c r="B231" s="145"/>
      <c r="C231" s="145"/>
      <c r="D231" s="145"/>
      <c r="E231" s="146"/>
      <c r="F231" s="146"/>
      <c r="G231" s="146"/>
      <c r="H231" s="147"/>
      <c r="I231" s="147"/>
      <c r="J231" s="147"/>
      <c r="K231" s="147"/>
      <c r="L231" s="147"/>
      <c r="M231" s="147"/>
      <c r="N231" s="147"/>
      <c r="O231" s="147"/>
      <c r="P231" s="147"/>
      <c r="Q231" s="144"/>
    </row>
    <row r="232" spans="1:17" s="99" customFormat="1" x14ac:dyDescent="0.25">
      <c r="A232" s="144"/>
      <c r="B232" s="145"/>
      <c r="C232" s="145"/>
      <c r="D232" s="145"/>
      <c r="E232" s="146"/>
      <c r="F232" s="146"/>
      <c r="G232" s="146"/>
      <c r="H232" s="147"/>
      <c r="I232" s="147"/>
      <c r="J232" s="147"/>
      <c r="K232" s="147"/>
      <c r="L232" s="147"/>
      <c r="M232" s="147"/>
      <c r="N232" s="147"/>
      <c r="O232" s="147"/>
      <c r="P232" s="147"/>
      <c r="Q232" s="144"/>
    </row>
    <row r="233" spans="1:17" s="99" customFormat="1" x14ac:dyDescent="0.25">
      <c r="A233" s="144"/>
      <c r="B233" s="145"/>
      <c r="C233" s="145"/>
      <c r="D233" s="145"/>
      <c r="E233" s="146"/>
      <c r="F233" s="146"/>
      <c r="G233" s="146"/>
      <c r="H233" s="147"/>
      <c r="I233" s="147"/>
      <c r="J233" s="147"/>
      <c r="K233" s="147"/>
      <c r="L233" s="147"/>
      <c r="M233" s="147"/>
      <c r="N233" s="147"/>
      <c r="O233" s="147"/>
      <c r="P233" s="147"/>
      <c r="Q233" s="144"/>
    </row>
    <row r="234" spans="1:17" s="99" customFormat="1" x14ac:dyDescent="0.25">
      <c r="A234" s="144"/>
      <c r="B234" s="145"/>
      <c r="C234" s="145"/>
      <c r="D234" s="145"/>
      <c r="E234" s="146"/>
      <c r="F234" s="146"/>
      <c r="G234" s="146"/>
      <c r="H234" s="147"/>
      <c r="I234" s="147"/>
      <c r="J234" s="147"/>
      <c r="K234" s="147"/>
      <c r="L234" s="147"/>
      <c r="M234" s="147"/>
      <c r="N234" s="147"/>
      <c r="O234" s="147"/>
      <c r="P234" s="147"/>
      <c r="Q234" s="144"/>
    </row>
    <row r="235" spans="1:17" s="99" customFormat="1" x14ac:dyDescent="0.25">
      <c r="A235" s="144"/>
      <c r="B235" s="145"/>
      <c r="C235" s="145"/>
      <c r="D235" s="145"/>
      <c r="E235" s="146"/>
      <c r="F235" s="146"/>
      <c r="G235" s="146"/>
      <c r="H235" s="147"/>
      <c r="I235" s="147"/>
      <c r="J235" s="147"/>
      <c r="K235" s="147"/>
      <c r="L235" s="147"/>
      <c r="M235" s="147"/>
      <c r="N235" s="147"/>
      <c r="O235" s="147"/>
      <c r="P235" s="147"/>
      <c r="Q235" s="144"/>
    </row>
    <row r="236" spans="1:17" s="99" customFormat="1" x14ac:dyDescent="0.25">
      <c r="A236" s="144"/>
      <c r="B236" s="145"/>
      <c r="C236" s="145"/>
      <c r="D236" s="145"/>
      <c r="E236" s="146"/>
      <c r="F236" s="146"/>
      <c r="G236" s="146"/>
      <c r="H236" s="147"/>
      <c r="I236" s="147"/>
      <c r="J236" s="147"/>
      <c r="K236" s="147"/>
      <c r="L236" s="147"/>
      <c r="M236" s="147"/>
      <c r="N236" s="147"/>
      <c r="O236" s="147"/>
      <c r="P236" s="147"/>
      <c r="Q236" s="144"/>
    </row>
    <row r="237" spans="1:17" s="99" customFormat="1" x14ac:dyDescent="0.25">
      <c r="A237" s="144"/>
      <c r="B237" s="145"/>
      <c r="C237" s="145"/>
      <c r="D237" s="145"/>
      <c r="E237" s="146"/>
      <c r="F237" s="146"/>
      <c r="G237" s="146"/>
      <c r="H237" s="147"/>
      <c r="I237" s="147"/>
      <c r="J237" s="147"/>
      <c r="K237" s="147"/>
      <c r="L237" s="147"/>
      <c r="M237" s="147"/>
      <c r="N237" s="147"/>
      <c r="O237" s="147"/>
      <c r="P237" s="147"/>
      <c r="Q237" s="144"/>
    </row>
    <row r="238" spans="1:17" s="99" customFormat="1" x14ac:dyDescent="0.25">
      <c r="A238" s="144"/>
      <c r="B238" s="145"/>
      <c r="C238" s="145"/>
      <c r="D238" s="145"/>
      <c r="E238" s="146"/>
      <c r="F238" s="146"/>
      <c r="G238" s="146"/>
      <c r="H238" s="147"/>
      <c r="I238" s="147"/>
      <c r="J238" s="147"/>
      <c r="K238" s="147"/>
      <c r="L238" s="147"/>
      <c r="M238" s="147"/>
      <c r="N238" s="147"/>
      <c r="O238" s="147"/>
      <c r="P238" s="147"/>
      <c r="Q238" s="144"/>
    </row>
    <row r="239" spans="1:17" s="99" customFormat="1" x14ac:dyDescent="0.25">
      <c r="A239" s="144"/>
      <c r="B239" s="145"/>
      <c r="C239" s="145"/>
      <c r="D239" s="145"/>
      <c r="E239" s="146"/>
      <c r="F239" s="146"/>
      <c r="G239" s="146"/>
      <c r="H239" s="147"/>
      <c r="I239" s="147"/>
      <c r="J239" s="147"/>
      <c r="K239" s="147"/>
      <c r="L239" s="147"/>
      <c r="M239" s="147"/>
      <c r="N239" s="147"/>
      <c r="O239" s="147"/>
      <c r="P239" s="147"/>
      <c r="Q239" s="144"/>
    </row>
    <row r="240" spans="1:17" s="99" customFormat="1" x14ac:dyDescent="0.25">
      <c r="A240" s="144"/>
      <c r="B240" s="145"/>
      <c r="C240" s="145"/>
      <c r="D240" s="145"/>
      <c r="E240" s="146"/>
      <c r="F240" s="146"/>
      <c r="G240" s="146"/>
      <c r="H240" s="147"/>
      <c r="I240" s="147"/>
      <c r="J240" s="147"/>
      <c r="K240" s="147"/>
      <c r="L240" s="147"/>
      <c r="M240" s="147"/>
      <c r="N240" s="147"/>
      <c r="O240" s="147"/>
      <c r="P240" s="147"/>
      <c r="Q240" s="144"/>
    </row>
    <row r="241" spans="1:17" s="99" customFormat="1" x14ac:dyDescent="0.25">
      <c r="A241" s="144"/>
      <c r="B241" s="145"/>
      <c r="C241" s="145"/>
      <c r="D241" s="145"/>
      <c r="E241" s="146"/>
      <c r="F241" s="146"/>
      <c r="G241" s="146"/>
      <c r="H241" s="147"/>
      <c r="I241" s="147"/>
      <c r="J241" s="147"/>
      <c r="K241" s="147"/>
      <c r="L241" s="147"/>
      <c r="M241" s="147"/>
      <c r="N241" s="147"/>
      <c r="O241" s="147"/>
      <c r="P241" s="147"/>
      <c r="Q241" s="144"/>
    </row>
    <row r="242" spans="1:17" s="99" customFormat="1" x14ac:dyDescent="0.25">
      <c r="A242" s="144"/>
      <c r="B242" s="145"/>
      <c r="C242" s="145"/>
      <c r="D242" s="145"/>
      <c r="E242" s="146"/>
      <c r="F242" s="146"/>
      <c r="G242" s="146"/>
      <c r="H242" s="147"/>
      <c r="I242" s="147"/>
      <c r="J242" s="147"/>
      <c r="K242" s="147"/>
      <c r="L242" s="147"/>
      <c r="M242" s="147"/>
      <c r="N242" s="147"/>
      <c r="O242" s="147"/>
      <c r="P242" s="147"/>
      <c r="Q242" s="144"/>
    </row>
    <row r="243" spans="1:17" s="99" customFormat="1" x14ac:dyDescent="0.25">
      <c r="A243" s="144"/>
      <c r="B243" s="145"/>
      <c r="C243" s="145"/>
      <c r="D243" s="145"/>
      <c r="E243" s="146"/>
      <c r="F243" s="146"/>
      <c r="G243" s="146"/>
      <c r="H243" s="147"/>
      <c r="I243" s="147"/>
      <c r="J243" s="147"/>
      <c r="K243" s="147"/>
      <c r="L243" s="147"/>
      <c r="M243" s="147"/>
      <c r="N243" s="147"/>
      <c r="O243" s="147"/>
      <c r="P243" s="147"/>
      <c r="Q243" s="144"/>
    </row>
    <row r="244" spans="1:17" s="99" customFormat="1" x14ac:dyDescent="0.25">
      <c r="A244" s="144"/>
      <c r="B244" s="145"/>
      <c r="C244" s="145"/>
      <c r="D244" s="145"/>
      <c r="E244" s="146"/>
      <c r="F244" s="146"/>
      <c r="G244" s="146"/>
      <c r="H244" s="147"/>
      <c r="I244" s="147"/>
      <c r="J244" s="147"/>
      <c r="K244" s="147"/>
      <c r="L244" s="147"/>
      <c r="M244" s="147"/>
      <c r="N244" s="147"/>
      <c r="O244" s="147"/>
      <c r="P244" s="147"/>
      <c r="Q244" s="144"/>
    </row>
    <row r="245" spans="1:17" s="99" customFormat="1" x14ac:dyDescent="0.25">
      <c r="A245" s="144"/>
      <c r="B245" s="145"/>
      <c r="C245" s="145"/>
      <c r="D245" s="145"/>
      <c r="E245" s="146"/>
      <c r="F245" s="146"/>
      <c r="G245" s="146"/>
      <c r="H245" s="147"/>
      <c r="I245" s="147"/>
      <c r="J245" s="147"/>
      <c r="K245" s="147"/>
      <c r="L245" s="147"/>
      <c r="M245" s="147"/>
      <c r="N245" s="147"/>
      <c r="O245" s="147"/>
      <c r="P245" s="147"/>
      <c r="Q245" s="144"/>
    </row>
    <row r="246" spans="1:17" s="99" customFormat="1" x14ac:dyDescent="0.25">
      <c r="A246" s="144"/>
      <c r="B246" s="145"/>
      <c r="C246" s="145"/>
      <c r="D246" s="145"/>
      <c r="E246" s="146"/>
      <c r="F246" s="146"/>
      <c r="G246" s="146"/>
      <c r="H246" s="147"/>
      <c r="I246" s="147"/>
      <c r="J246" s="147"/>
      <c r="K246" s="147"/>
      <c r="L246" s="147"/>
      <c r="M246" s="147"/>
      <c r="N246" s="147"/>
      <c r="O246" s="147"/>
      <c r="P246" s="147"/>
      <c r="Q246" s="144"/>
    </row>
    <row r="247" spans="1:17" s="99" customFormat="1" x14ac:dyDescent="0.25">
      <c r="A247" s="144"/>
      <c r="B247" s="145"/>
      <c r="C247" s="145"/>
      <c r="D247" s="145"/>
      <c r="E247" s="146"/>
      <c r="F247" s="146"/>
      <c r="G247" s="146"/>
      <c r="H247" s="147"/>
      <c r="I247" s="147"/>
      <c r="J247" s="147"/>
      <c r="K247" s="147"/>
      <c r="L247" s="147"/>
      <c r="M247" s="147"/>
      <c r="N247" s="147"/>
      <c r="O247" s="147"/>
      <c r="P247" s="147"/>
      <c r="Q247" s="144"/>
    </row>
    <row r="248" spans="1:17" s="99" customFormat="1" x14ac:dyDescent="0.25">
      <c r="A248" s="144"/>
      <c r="B248" s="145"/>
      <c r="C248" s="145"/>
      <c r="D248" s="145"/>
      <c r="E248" s="146"/>
      <c r="F248" s="146"/>
      <c r="G248" s="146"/>
      <c r="H248" s="147"/>
      <c r="I248" s="147"/>
      <c r="J248" s="147"/>
      <c r="K248" s="147"/>
      <c r="L248" s="147"/>
      <c r="M248" s="147"/>
      <c r="N248" s="147"/>
      <c r="O248" s="147"/>
      <c r="P248" s="147"/>
      <c r="Q248" s="144"/>
    </row>
    <row r="249" spans="1:17" s="99" customFormat="1" x14ac:dyDescent="0.25">
      <c r="A249" s="144"/>
      <c r="B249" s="145"/>
      <c r="C249" s="145"/>
      <c r="D249" s="145"/>
      <c r="E249" s="146"/>
      <c r="F249" s="146"/>
      <c r="G249" s="146"/>
      <c r="H249" s="147"/>
      <c r="I249" s="147"/>
      <c r="J249" s="147"/>
      <c r="K249" s="147"/>
      <c r="L249" s="147"/>
      <c r="M249" s="147"/>
      <c r="N249" s="147"/>
      <c r="O249" s="147"/>
      <c r="P249" s="147"/>
      <c r="Q249" s="144"/>
    </row>
    <row r="250" spans="1:17" s="99" customFormat="1" x14ac:dyDescent="0.25">
      <c r="A250" s="144"/>
      <c r="B250" s="145"/>
      <c r="C250" s="145"/>
      <c r="D250" s="145"/>
      <c r="E250" s="146"/>
      <c r="F250" s="146"/>
      <c r="G250" s="146"/>
      <c r="H250" s="147"/>
      <c r="I250" s="147"/>
      <c r="J250" s="147"/>
      <c r="K250" s="147"/>
      <c r="L250" s="147"/>
      <c r="M250" s="147"/>
      <c r="N250" s="147"/>
      <c r="O250" s="147"/>
      <c r="P250" s="147"/>
      <c r="Q250" s="144"/>
    </row>
    <row r="251" spans="1:17" s="99" customFormat="1" x14ac:dyDescent="0.25">
      <c r="A251" s="144"/>
      <c r="B251" s="145"/>
      <c r="C251" s="145"/>
      <c r="D251" s="145"/>
      <c r="E251" s="146"/>
      <c r="F251" s="146"/>
      <c r="G251" s="146"/>
      <c r="H251" s="147"/>
      <c r="I251" s="147"/>
      <c r="J251" s="147"/>
      <c r="K251" s="147"/>
      <c r="L251" s="147"/>
      <c r="M251" s="147"/>
      <c r="N251" s="147"/>
      <c r="O251" s="147"/>
      <c r="P251" s="147"/>
      <c r="Q251" s="144"/>
    </row>
    <row r="252" spans="1:17" s="99" customFormat="1" x14ac:dyDescent="0.25">
      <c r="A252" s="144"/>
      <c r="B252" s="145"/>
      <c r="C252" s="145"/>
      <c r="D252" s="145"/>
      <c r="E252" s="146"/>
      <c r="F252" s="146"/>
      <c r="G252" s="146"/>
      <c r="H252" s="147"/>
      <c r="I252" s="147"/>
      <c r="J252" s="147"/>
      <c r="K252" s="147"/>
      <c r="L252" s="147"/>
      <c r="M252" s="147"/>
      <c r="N252" s="147"/>
      <c r="O252" s="147"/>
      <c r="P252" s="147"/>
      <c r="Q252" s="144"/>
    </row>
    <row r="253" spans="1:17" s="99" customFormat="1" x14ac:dyDescent="0.25">
      <c r="A253" s="144"/>
      <c r="B253" s="145"/>
      <c r="C253" s="145"/>
      <c r="D253" s="145"/>
      <c r="E253" s="146"/>
      <c r="F253" s="146"/>
      <c r="G253" s="146"/>
      <c r="H253" s="147"/>
      <c r="I253" s="147"/>
      <c r="J253" s="147"/>
      <c r="K253" s="147"/>
      <c r="L253" s="147"/>
      <c r="M253" s="147"/>
      <c r="N253" s="147"/>
      <c r="O253" s="147"/>
      <c r="P253" s="147"/>
      <c r="Q253" s="144"/>
    </row>
    <row r="254" spans="1:17" s="99" customFormat="1" x14ac:dyDescent="0.25">
      <c r="A254" s="144"/>
      <c r="B254" s="145"/>
      <c r="C254" s="145"/>
      <c r="D254" s="145"/>
      <c r="E254" s="146"/>
      <c r="F254" s="146"/>
      <c r="G254" s="146"/>
      <c r="H254" s="147"/>
      <c r="I254" s="147"/>
      <c r="J254" s="147"/>
      <c r="K254" s="147"/>
      <c r="L254" s="147"/>
      <c r="M254" s="147"/>
      <c r="N254" s="147"/>
      <c r="O254" s="147"/>
      <c r="P254" s="147"/>
      <c r="Q254" s="144"/>
    </row>
    <row r="255" spans="1:17" s="99" customFormat="1" x14ac:dyDescent="0.25">
      <c r="A255" s="144"/>
      <c r="B255" s="145"/>
      <c r="C255" s="145"/>
      <c r="D255" s="145"/>
      <c r="E255" s="146"/>
      <c r="F255" s="146"/>
      <c r="G255" s="146"/>
      <c r="H255" s="147"/>
      <c r="I255" s="147"/>
      <c r="J255" s="147"/>
      <c r="K255" s="147"/>
      <c r="L255" s="147"/>
      <c r="M255" s="147"/>
      <c r="N255" s="147"/>
      <c r="O255" s="147"/>
      <c r="P255" s="147"/>
      <c r="Q255" s="144"/>
    </row>
    <row r="256" spans="1:17" s="99" customFormat="1" x14ac:dyDescent="0.25">
      <c r="A256" s="144"/>
      <c r="B256" s="145"/>
      <c r="C256" s="145"/>
      <c r="D256" s="145"/>
      <c r="E256" s="146"/>
      <c r="F256" s="146"/>
      <c r="G256" s="146"/>
      <c r="H256" s="147"/>
      <c r="I256" s="147"/>
      <c r="J256" s="147"/>
      <c r="K256" s="147"/>
      <c r="L256" s="147"/>
      <c r="M256" s="147"/>
      <c r="N256" s="147"/>
      <c r="O256" s="147"/>
      <c r="P256" s="147"/>
      <c r="Q256" s="144"/>
    </row>
    <row r="257" spans="1:17" s="99" customFormat="1" x14ac:dyDescent="0.25">
      <c r="A257" s="144"/>
      <c r="B257" s="145"/>
      <c r="C257" s="145"/>
      <c r="D257" s="145"/>
      <c r="E257" s="146"/>
      <c r="F257" s="146"/>
      <c r="G257" s="146"/>
      <c r="H257" s="147"/>
      <c r="I257" s="147"/>
      <c r="J257" s="147"/>
      <c r="K257" s="147"/>
      <c r="L257" s="147"/>
      <c r="M257" s="147"/>
      <c r="N257" s="147"/>
      <c r="O257" s="147"/>
      <c r="P257" s="147"/>
      <c r="Q257" s="144"/>
    </row>
    <row r="258" spans="1:17" s="99" customFormat="1" x14ac:dyDescent="0.25">
      <c r="A258" s="144"/>
      <c r="B258" s="145"/>
      <c r="C258" s="145"/>
      <c r="D258" s="145"/>
      <c r="E258" s="146"/>
      <c r="F258" s="146"/>
      <c r="G258" s="146"/>
      <c r="H258" s="147"/>
      <c r="I258" s="147"/>
      <c r="J258" s="147"/>
      <c r="K258" s="147"/>
      <c r="L258" s="147"/>
      <c r="M258" s="147"/>
      <c r="N258" s="147"/>
      <c r="O258" s="147"/>
      <c r="P258" s="147"/>
      <c r="Q258" s="144"/>
    </row>
    <row r="259" spans="1:17" s="99" customFormat="1" x14ac:dyDescent="0.25">
      <c r="A259" s="144"/>
      <c r="B259" s="145"/>
      <c r="C259" s="145"/>
      <c r="D259" s="145"/>
      <c r="E259" s="146"/>
      <c r="F259" s="146"/>
      <c r="G259" s="146"/>
      <c r="H259" s="147"/>
      <c r="I259" s="147"/>
      <c r="J259" s="147"/>
      <c r="K259" s="147"/>
      <c r="L259" s="147"/>
      <c r="M259" s="147"/>
      <c r="N259" s="147"/>
      <c r="O259" s="147"/>
      <c r="P259" s="147"/>
      <c r="Q259" s="144"/>
    </row>
    <row r="260" spans="1:17" s="99" customFormat="1" x14ac:dyDescent="0.25">
      <c r="A260" s="144"/>
      <c r="B260" s="145"/>
      <c r="C260" s="145"/>
      <c r="D260" s="145"/>
      <c r="E260" s="146"/>
      <c r="F260" s="146"/>
      <c r="G260" s="146"/>
      <c r="H260" s="147"/>
      <c r="I260" s="147"/>
      <c r="J260" s="147"/>
      <c r="K260" s="147"/>
      <c r="L260" s="147"/>
      <c r="M260" s="147"/>
      <c r="N260" s="147"/>
      <c r="O260" s="147"/>
      <c r="P260" s="147"/>
      <c r="Q260" s="144"/>
    </row>
    <row r="261" spans="1:17" s="99" customFormat="1" x14ac:dyDescent="0.25">
      <c r="A261" s="144"/>
      <c r="B261" s="145"/>
      <c r="C261" s="145"/>
      <c r="D261" s="145"/>
      <c r="E261" s="146"/>
      <c r="F261" s="146"/>
      <c r="G261" s="146"/>
      <c r="H261" s="147"/>
      <c r="I261" s="147"/>
      <c r="J261" s="147"/>
      <c r="K261" s="147"/>
      <c r="L261" s="147"/>
      <c r="M261" s="147"/>
      <c r="N261" s="147"/>
      <c r="O261" s="147"/>
      <c r="P261" s="147"/>
      <c r="Q261" s="144"/>
    </row>
    <row r="262" spans="1:17" s="99" customFormat="1" x14ac:dyDescent="0.25">
      <c r="A262" s="144"/>
      <c r="B262" s="145"/>
      <c r="C262" s="145"/>
      <c r="D262" s="145"/>
      <c r="E262" s="146"/>
      <c r="F262" s="146"/>
      <c r="G262" s="146"/>
      <c r="H262" s="147"/>
      <c r="I262" s="147"/>
      <c r="J262" s="147"/>
      <c r="K262" s="147"/>
      <c r="L262" s="147"/>
      <c r="M262" s="147"/>
      <c r="N262" s="147"/>
      <c r="O262" s="147"/>
      <c r="P262" s="147"/>
      <c r="Q262" s="144"/>
    </row>
    <row r="263" spans="1:17" s="99" customFormat="1" x14ac:dyDescent="0.25">
      <c r="A263" s="144"/>
      <c r="B263" s="145"/>
      <c r="C263" s="145"/>
      <c r="D263" s="145"/>
      <c r="E263" s="146"/>
      <c r="F263" s="146"/>
      <c r="G263" s="146"/>
      <c r="H263" s="147"/>
      <c r="I263" s="147"/>
      <c r="J263" s="147"/>
      <c r="K263" s="147"/>
      <c r="L263" s="147"/>
      <c r="M263" s="147"/>
      <c r="N263" s="147"/>
      <c r="O263" s="147"/>
      <c r="P263" s="147"/>
      <c r="Q263" s="144"/>
    </row>
    <row r="264" spans="1:17" s="99" customFormat="1" x14ac:dyDescent="0.25">
      <c r="A264" s="144"/>
      <c r="B264" s="145"/>
      <c r="C264" s="145"/>
      <c r="D264" s="145"/>
      <c r="E264" s="146"/>
      <c r="F264" s="146"/>
      <c r="G264" s="146"/>
      <c r="H264" s="147"/>
      <c r="I264" s="147"/>
      <c r="J264" s="147"/>
      <c r="K264" s="147"/>
      <c r="L264" s="147"/>
      <c r="M264" s="147"/>
      <c r="N264" s="147"/>
      <c r="O264" s="147"/>
      <c r="P264" s="147"/>
      <c r="Q264" s="144"/>
    </row>
    <row r="265" spans="1:17" s="99" customFormat="1" x14ac:dyDescent="0.25">
      <c r="A265" s="144"/>
      <c r="B265" s="145"/>
      <c r="C265" s="145"/>
      <c r="D265" s="145"/>
      <c r="E265" s="146"/>
      <c r="F265" s="146"/>
      <c r="G265" s="146"/>
      <c r="H265" s="147"/>
      <c r="I265" s="147"/>
      <c r="J265" s="147"/>
      <c r="K265" s="147"/>
      <c r="L265" s="147"/>
      <c r="M265" s="147"/>
      <c r="N265" s="147"/>
      <c r="O265" s="147"/>
      <c r="P265" s="147"/>
      <c r="Q265" s="144"/>
    </row>
    <row r="266" spans="1:17" s="99" customFormat="1" x14ac:dyDescent="0.25">
      <c r="A266" s="144"/>
      <c r="B266" s="145"/>
      <c r="C266" s="145"/>
      <c r="D266" s="145"/>
      <c r="E266" s="146"/>
      <c r="F266" s="146"/>
      <c r="G266" s="146"/>
      <c r="H266" s="147"/>
      <c r="I266" s="147"/>
      <c r="J266" s="147"/>
      <c r="K266" s="147"/>
      <c r="L266" s="147"/>
      <c r="M266" s="147"/>
      <c r="N266" s="147"/>
      <c r="O266" s="147"/>
      <c r="P266" s="147"/>
      <c r="Q266" s="144"/>
    </row>
    <row r="267" spans="1:17" s="99" customFormat="1" x14ac:dyDescent="0.25">
      <c r="A267" s="144"/>
      <c r="B267" s="145"/>
      <c r="C267" s="145"/>
      <c r="D267" s="145"/>
      <c r="E267" s="146"/>
      <c r="F267" s="146"/>
      <c r="G267" s="146"/>
      <c r="H267" s="147"/>
      <c r="I267" s="147"/>
      <c r="J267" s="147"/>
      <c r="K267" s="147"/>
      <c r="L267" s="147"/>
      <c r="M267" s="147"/>
      <c r="N267" s="147"/>
      <c r="O267" s="147"/>
      <c r="P267" s="147"/>
      <c r="Q267" s="144"/>
    </row>
    <row r="268" spans="1:17" s="99" customFormat="1" x14ac:dyDescent="0.25">
      <c r="A268" s="144"/>
      <c r="B268" s="145"/>
      <c r="C268" s="145"/>
      <c r="D268" s="145"/>
      <c r="E268" s="146"/>
      <c r="F268" s="146"/>
      <c r="G268" s="146"/>
      <c r="H268" s="147"/>
      <c r="I268" s="147"/>
      <c r="J268" s="147"/>
      <c r="K268" s="147"/>
      <c r="L268" s="147"/>
      <c r="M268" s="147"/>
      <c r="N268" s="147"/>
      <c r="O268" s="147"/>
      <c r="P268" s="147"/>
      <c r="Q268" s="144"/>
    </row>
    <row r="269" spans="1:17" s="99" customFormat="1" x14ac:dyDescent="0.25">
      <c r="A269" s="144"/>
      <c r="B269" s="145"/>
      <c r="C269" s="145"/>
      <c r="D269" s="145"/>
      <c r="E269" s="146"/>
      <c r="F269" s="146"/>
      <c r="G269" s="146"/>
      <c r="H269" s="147"/>
      <c r="I269" s="147"/>
      <c r="J269" s="147"/>
      <c r="K269" s="147"/>
      <c r="L269" s="147"/>
      <c r="M269" s="147"/>
      <c r="N269" s="147"/>
      <c r="O269" s="147"/>
      <c r="P269" s="147"/>
      <c r="Q269" s="144"/>
    </row>
    <row r="270" spans="1:17" s="99" customFormat="1" x14ac:dyDescent="0.25">
      <c r="A270" s="144"/>
      <c r="B270" s="145"/>
      <c r="C270" s="145"/>
      <c r="D270" s="145"/>
      <c r="E270" s="146"/>
      <c r="F270" s="146"/>
      <c r="G270" s="146"/>
      <c r="H270" s="147"/>
      <c r="I270" s="147"/>
      <c r="J270" s="147"/>
      <c r="K270" s="147"/>
      <c r="L270" s="147"/>
      <c r="M270" s="147"/>
      <c r="N270" s="147"/>
      <c r="O270" s="147"/>
      <c r="P270" s="147"/>
      <c r="Q270" s="144"/>
    </row>
    <row r="271" spans="1:17" s="99" customFormat="1" x14ac:dyDescent="0.25">
      <c r="A271" s="144"/>
      <c r="B271" s="145"/>
      <c r="C271" s="145"/>
      <c r="D271" s="145"/>
      <c r="E271" s="146"/>
      <c r="F271" s="146"/>
      <c r="G271" s="146"/>
      <c r="H271" s="147"/>
      <c r="I271" s="147"/>
      <c r="J271" s="147"/>
      <c r="K271" s="147"/>
      <c r="L271" s="147"/>
      <c r="M271" s="147"/>
      <c r="N271" s="147"/>
      <c r="O271" s="147"/>
      <c r="P271" s="147"/>
      <c r="Q271" s="144"/>
    </row>
    <row r="272" spans="1:17" s="99" customFormat="1" x14ac:dyDescent="0.25">
      <c r="A272" s="144"/>
      <c r="B272" s="145"/>
      <c r="C272" s="145"/>
      <c r="D272" s="145"/>
      <c r="E272" s="146"/>
      <c r="F272" s="146"/>
      <c r="G272" s="146"/>
      <c r="H272" s="147"/>
      <c r="I272" s="147"/>
      <c r="J272" s="147"/>
      <c r="K272" s="147"/>
      <c r="L272" s="147"/>
      <c r="M272" s="147"/>
      <c r="N272" s="147"/>
      <c r="O272" s="147"/>
      <c r="P272" s="147"/>
      <c r="Q272" s="144"/>
    </row>
    <row r="273" spans="1:17" s="99" customFormat="1" x14ac:dyDescent="0.25">
      <c r="A273" s="144"/>
      <c r="B273" s="145"/>
      <c r="C273" s="145"/>
      <c r="D273" s="145"/>
      <c r="E273" s="146"/>
      <c r="F273" s="146"/>
      <c r="G273" s="146"/>
      <c r="H273" s="147"/>
      <c r="I273" s="147"/>
      <c r="J273" s="147"/>
      <c r="K273" s="147"/>
      <c r="L273" s="147"/>
      <c r="M273" s="147"/>
      <c r="N273" s="147"/>
      <c r="O273" s="147"/>
      <c r="P273" s="147"/>
      <c r="Q273" s="144"/>
    </row>
    <row r="274" spans="1:17" s="99" customFormat="1" x14ac:dyDescent="0.25">
      <c r="A274" s="144"/>
      <c r="B274" s="145"/>
      <c r="C274" s="145"/>
      <c r="D274" s="145"/>
      <c r="E274" s="146"/>
      <c r="F274" s="146"/>
      <c r="G274" s="146"/>
      <c r="H274" s="147"/>
      <c r="I274" s="147"/>
      <c r="J274" s="147"/>
      <c r="K274" s="147"/>
      <c r="L274" s="147"/>
      <c r="M274" s="147"/>
      <c r="N274" s="147"/>
      <c r="O274" s="147"/>
      <c r="P274" s="147"/>
      <c r="Q274" s="144"/>
    </row>
    <row r="275" spans="1:17" s="99" customFormat="1" x14ac:dyDescent="0.25">
      <c r="A275" s="144"/>
      <c r="B275" s="145"/>
      <c r="C275" s="145"/>
      <c r="D275" s="145"/>
      <c r="E275" s="146"/>
      <c r="F275" s="146"/>
      <c r="G275" s="146"/>
      <c r="H275" s="147"/>
      <c r="I275" s="147"/>
      <c r="J275" s="147"/>
      <c r="K275" s="147"/>
      <c r="L275" s="147"/>
      <c r="M275" s="147"/>
      <c r="N275" s="147"/>
      <c r="O275" s="147"/>
      <c r="P275" s="147"/>
      <c r="Q275" s="144"/>
    </row>
    <row r="276" spans="1:17" s="99" customFormat="1" x14ac:dyDescent="0.25">
      <c r="A276" s="144"/>
      <c r="B276" s="145"/>
      <c r="C276" s="145"/>
      <c r="D276" s="145"/>
      <c r="E276" s="146"/>
      <c r="F276" s="146"/>
      <c r="G276" s="146"/>
      <c r="H276" s="147"/>
      <c r="I276" s="147"/>
      <c r="J276" s="147"/>
      <c r="K276" s="147"/>
      <c r="L276" s="147"/>
      <c r="M276" s="147"/>
      <c r="N276" s="147"/>
      <c r="O276" s="147"/>
      <c r="P276" s="147"/>
      <c r="Q276" s="144"/>
    </row>
    <row r="277" spans="1:17" s="99" customFormat="1" x14ac:dyDescent="0.25">
      <c r="A277" s="144"/>
      <c r="B277" s="145"/>
      <c r="C277" s="145"/>
      <c r="D277" s="145"/>
      <c r="E277" s="146"/>
      <c r="F277" s="146"/>
      <c r="G277" s="146"/>
      <c r="H277" s="147"/>
      <c r="I277" s="147"/>
      <c r="J277" s="147"/>
      <c r="K277" s="147"/>
      <c r="L277" s="147"/>
      <c r="M277" s="147"/>
      <c r="N277" s="147"/>
      <c r="O277" s="147"/>
      <c r="P277" s="147"/>
      <c r="Q277" s="144"/>
    </row>
    <row r="278" spans="1:17" s="99" customFormat="1" x14ac:dyDescent="0.25">
      <c r="A278" s="144"/>
      <c r="B278" s="145"/>
      <c r="C278" s="145"/>
      <c r="D278" s="145"/>
      <c r="E278" s="146"/>
      <c r="F278" s="146"/>
      <c r="G278" s="146"/>
      <c r="H278" s="147"/>
      <c r="I278" s="147"/>
      <c r="J278" s="147"/>
      <c r="K278" s="147"/>
      <c r="L278" s="147"/>
      <c r="M278" s="147"/>
      <c r="N278" s="147"/>
      <c r="O278" s="147"/>
      <c r="P278" s="147"/>
      <c r="Q278" s="144"/>
    </row>
    <row r="279" spans="1:17" s="99" customFormat="1" x14ac:dyDescent="0.25">
      <c r="A279" s="144"/>
      <c r="B279" s="145"/>
      <c r="C279" s="145"/>
      <c r="D279" s="145"/>
      <c r="E279" s="146"/>
      <c r="F279" s="146"/>
      <c r="G279" s="146"/>
      <c r="H279" s="147"/>
      <c r="I279" s="147"/>
      <c r="J279" s="147"/>
      <c r="K279" s="147"/>
      <c r="L279" s="147"/>
      <c r="M279" s="147"/>
      <c r="N279" s="147"/>
      <c r="O279" s="147"/>
      <c r="P279" s="147"/>
      <c r="Q279" s="144"/>
    </row>
    <row r="280" spans="1:17" s="99" customFormat="1" x14ac:dyDescent="0.25">
      <c r="A280" s="144"/>
      <c r="B280" s="145"/>
      <c r="C280" s="145"/>
      <c r="D280" s="145"/>
      <c r="E280" s="146"/>
      <c r="F280" s="146"/>
      <c r="G280" s="146"/>
      <c r="H280" s="147"/>
      <c r="I280" s="147"/>
      <c r="J280" s="147"/>
      <c r="K280" s="147"/>
      <c r="L280" s="147"/>
      <c r="M280" s="147"/>
      <c r="N280" s="147"/>
      <c r="O280" s="147"/>
      <c r="P280" s="147"/>
      <c r="Q280" s="144"/>
    </row>
    <row r="281" spans="1:17" s="99" customFormat="1" x14ac:dyDescent="0.25">
      <c r="A281" s="144"/>
      <c r="B281" s="145"/>
      <c r="C281" s="145"/>
      <c r="D281" s="145"/>
      <c r="E281" s="146"/>
      <c r="F281" s="146"/>
      <c r="G281" s="146"/>
      <c r="H281" s="147"/>
      <c r="I281" s="147"/>
      <c r="J281" s="147"/>
      <c r="K281" s="147"/>
      <c r="L281" s="147"/>
      <c r="M281" s="147"/>
      <c r="N281" s="147"/>
      <c r="O281" s="147"/>
      <c r="P281" s="147"/>
      <c r="Q281" s="144"/>
    </row>
    <row r="282" spans="1:17" s="99" customFormat="1" x14ac:dyDescent="0.25">
      <c r="A282" s="144"/>
      <c r="B282" s="145"/>
      <c r="C282" s="145"/>
      <c r="D282" s="145"/>
      <c r="E282" s="146"/>
      <c r="F282" s="146"/>
      <c r="G282" s="146"/>
      <c r="H282" s="147"/>
      <c r="I282" s="147"/>
      <c r="J282" s="147"/>
      <c r="K282" s="147"/>
      <c r="L282" s="147"/>
      <c r="M282" s="147"/>
      <c r="N282" s="147"/>
      <c r="O282" s="147"/>
      <c r="P282" s="147"/>
      <c r="Q282" s="144"/>
    </row>
    <row r="283" spans="1:17" s="99" customFormat="1" x14ac:dyDescent="0.25">
      <c r="A283" s="144"/>
      <c r="B283" s="145"/>
      <c r="C283" s="145"/>
      <c r="D283" s="145"/>
      <c r="E283" s="146"/>
      <c r="F283" s="146"/>
      <c r="G283" s="146"/>
      <c r="H283" s="147"/>
      <c r="I283" s="147"/>
      <c r="J283" s="147"/>
      <c r="K283" s="147"/>
      <c r="L283" s="147"/>
      <c r="M283" s="147"/>
      <c r="N283" s="147"/>
      <c r="O283" s="147"/>
      <c r="P283" s="147"/>
      <c r="Q283" s="144"/>
    </row>
    <row r="284" spans="1:17" s="99" customFormat="1" x14ac:dyDescent="0.25">
      <c r="A284" s="144"/>
      <c r="B284" s="145"/>
      <c r="C284" s="145"/>
      <c r="D284" s="145"/>
      <c r="E284" s="146"/>
      <c r="F284" s="146"/>
      <c r="G284" s="146"/>
      <c r="H284" s="147"/>
      <c r="I284" s="147"/>
      <c r="J284" s="147"/>
      <c r="K284" s="147"/>
      <c r="L284" s="147"/>
      <c r="M284" s="147"/>
      <c r="N284" s="147"/>
      <c r="O284" s="147"/>
      <c r="P284" s="147"/>
      <c r="Q284" s="144"/>
    </row>
    <row r="285" spans="1:17" s="99" customFormat="1" x14ac:dyDescent="0.25">
      <c r="A285" s="144"/>
      <c r="B285" s="145"/>
      <c r="C285" s="145"/>
      <c r="D285" s="145"/>
      <c r="E285" s="146"/>
      <c r="F285" s="146"/>
      <c r="G285" s="146"/>
      <c r="H285" s="147"/>
      <c r="I285" s="147"/>
      <c r="J285" s="147"/>
      <c r="K285" s="147"/>
      <c r="L285" s="147"/>
      <c r="M285" s="147"/>
      <c r="N285" s="147"/>
      <c r="O285" s="147"/>
      <c r="P285" s="147"/>
      <c r="Q285" s="144"/>
    </row>
    <row r="286" spans="1:17" s="99" customFormat="1" x14ac:dyDescent="0.25">
      <c r="A286" s="144"/>
      <c r="B286" s="145"/>
      <c r="C286" s="145"/>
      <c r="D286" s="145"/>
      <c r="E286" s="146"/>
      <c r="F286" s="146"/>
      <c r="G286" s="146"/>
      <c r="H286" s="147"/>
      <c r="I286" s="147"/>
      <c r="J286" s="147"/>
      <c r="K286" s="147"/>
      <c r="L286" s="147"/>
      <c r="M286" s="147"/>
      <c r="N286" s="147"/>
      <c r="O286" s="147"/>
      <c r="P286" s="147"/>
      <c r="Q286" s="144"/>
    </row>
    <row r="287" spans="1:17" s="99" customFormat="1" x14ac:dyDescent="0.25">
      <c r="A287" s="144"/>
      <c r="B287" s="145"/>
      <c r="C287" s="145"/>
      <c r="D287" s="145"/>
      <c r="E287" s="146"/>
      <c r="F287" s="146"/>
      <c r="G287" s="146"/>
      <c r="H287" s="147"/>
      <c r="I287" s="147"/>
      <c r="J287" s="147"/>
      <c r="K287" s="147"/>
      <c r="L287" s="147"/>
      <c r="M287" s="147"/>
      <c r="N287" s="147"/>
      <c r="O287" s="147"/>
      <c r="P287" s="147"/>
      <c r="Q287" s="144"/>
    </row>
    <row r="288" spans="1:17" s="99" customFormat="1" x14ac:dyDescent="0.25">
      <c r="A288" s="144"/>
      <c r="B288" s="145"/>
      <c r="C288" s="145"/>
      <c r="D288" s="145"/>
      <c r="E288" s="146"/>
      <c r="F288" s="146"/>
      <c r="G288" s="146"/>
      <c r="H288" s="147"/>
      <c r="I288" s="147"/>
      <c r="J288" s="147"/>
      <c r="K288" s="147"/>
      <c r="L288" s="147"/>
      <c r="M288" s="147"/>
      <c r="N288" s="147"/>
      <c r="O288" s="147"/>
      <c r="P288" s="147"/>
      <c r="Q288" s="144"/>
    </row>
    <row r="289" spans="1:17" s="99" customFormat="1" x14ac:dyDescent="0.25">
      <c r="A289" s="144"/>
      <c r="B289" s="145"/>
      <c r="C289" s="145"/>
      <c r="D289" s="145"/>
      <c r="E289" s="146"/>
      <c r="F289" s="146"/>
      <c r="G289" s="146"/>
      <c r="H289" s="147"/>
      <c r="I289" s="147"/>
      <c r="J289" s="147"/>
      <c r="K289" s="147"/>
      <c r="L289" s="147"/>
      <c r="M289" s="147"/>
      <c r="N289" s="147"/>
      <c r="O289" s="147"/>
      <c r="P289" s="147"/>
      <c r="Q289" s="144"/>
    </row>
    <row r="290" spans="1:17" s="99" customFormat="1" x14ac:dyDescent="0.25">
      <c r="A290" s="144"/>
      <c r="B290" s="145"/>
      <c r="C290" s="145"/>
      <c r="D290" s="145"/>
      <c r="E290" s="146"/>
      <c r="F290" s="146"/>
      <c r="G290" s="146"/>
      <c r="H290" s="147"/>
      <c r="I290" s="147"/>
      <c r="J290" s="147"/>
      <c r="K290" s="147"/>
      <c r="L290" s="147"/>
      <c r="M290" s="147"/>
      <c r="N290" s="147"/>
      <c r="O290" s="147"/>
      <c r="P290" s="147"/>
      <c r="Q290" s="144"/>
    </row>
    <row r="291" spans="1:17" s="99" customFormat="1" x14ac:dyDescent="0.25">
      <c r="A291" s="144"/>
      <c r="B291" s="145"/>
      <c r="C291" s="145"/>
      <c r="D291" s="145"/>
      <c r="E291" s="146"/>
      <c r="F291" s="146"/>
      <c r="G291" s="146"/>
      <c r="H291" s="147"/>
      <c r="I291" s="147"/>
      <c r="J291" s="147"/>
      <c r="K291" s="147"/>
      <c r="L291" s="147"/>
      <c r="M291" s="147"/>
      <c r="N291" s="147"/>
      <c r="O291" s="147"/>
      <c r="P291" s="147"/>
      <c r="Q291" s="144"/>
    </row>
    <row r="292" spans="1:17" s="99" customFormat="1" x14ac:dyDescent="0.25">
      <c r="A292" s="144"/>
      <c r="B292" s="145"/>
      <c r="C292" s="145"/>
      <c r="D292" s="145"/>
      <c r="E292" s="146"/>
      <c r="F292" s="146"/>
      <c r="G292" s="146"/>
      <c r="H292" s="147"/>
      <c r="I292" s="147"/>
      <c r="J292" s="147"/>
      <c r="K292" s="147"/>
      <c r="L292" s="147"/>
      <c r="M292" s="147"/>
      <c r="N292" s="147"/>
      <c r="O292" s="147"/>
      <c r="P292" s="147"/>
      <c r="Q292" s="144"/>
    </row>
    <row r="293" spans="1:17" s="99" customFormat="1" x14ac:dyDescent="0.25">
      <c r="A293" s="144"/>
      <c r="B293" s="145"/>
      <c r="C293" s="145"/>
      <c r="D293" s="145"/>
      <c r="E293" s="146"/>
      <c r="F293" s="146"/>
      <c r="G293" s="146"/>
      <c r="H293" s="147"/>
      <c r="I293" s="147"/>
      <c r="J293" s="147"/>
      <c r="K293" s="147"/>
      <c r="L293" s="147"/>
      <c r="M293" s="147"/>
      <c r="N293" s="147"/>
      <c r="O293" s="147"/>
      <c r="P293" s="147"/>
      <c r="Q293" s="144"/>
    </row>
    <row r="294" spans="1:17" s="99" customFormat="1" x14ac:dyDescent="0.25">
      <c r="A294" s="144"/>
      <c r="B294" s="145"/>
      <c r="C294" s="145"/>
      <c r="D294" s="145"/>
      <c r="E294" s="146"/>
      <c r="F294" s="146"/>
      <c r="G294" s="146"/>
      <c r="H294" s="147"/>
      <c r="I294" s="147"/>
      <c r="J294" s="147"/>
      <c r="K294" s="147"/>
      <c r="L294" s="147"/>
      <c r="M294" s="147"/>
      <c r="N294" s="147"/>
      <c r="O294" s="147"/>
      <c r="P294" s="147"/>
      <c r="Q294" s="144"/>
    </row>
    <row r="295" spans="1:17" s="99" customFormat="1" x14ac:dyDescent="0.25">
      <c r="A295" s="144"/>
      <c r="B295" s="145"/>
      <c r="C295" s="145"/>
      <c r="D295" s="145"/>
      <c r="E295" s="146"/>
      <c r="F295" s="146"/>
      <c r="G295" s="146"/>
      <c r="H295" s="147"/>
      <c r="I295" s="147"/>
      <c r="J295" s="147"/>
      <c r="K295" s="147"/>
      <c r="L295" s="147"/>
      <c r="M295" s="147"/>
      <c r="N295" s="147"/>
      <c r="O295" s="147"/>
      <c r="P295" s="147"/>
      <c r="Q295" s="144"/>
    </row>
    <row r="296" spans="1:17" s="99" customFormat="1" x14ac:dyDescent="0.25">
      <c r="A296" s="144"/>
      <c r="B296" s="145"/>
      <c r="C296" s="145"/>
      <c r="D296" s="145"/>
      <c r="E296" s="146"/>
      <c r="F296" s="146"/>
      <c r="G296" s="146"/>
      <c r="H296" s="147"/>
      <c r="I296" s="147"/>
      <c r="J296" s="147"/>
      <c r="K296" s="147"/>
      <c r="L296" s="147"/>
      <c r="M296" s="147"/>
      <c r="N296" s="147"/>
      <c r="O296" s="147"/>
      <c r="P296" s="147"/>
      <c r="Q296" s="144"/>
    </row>
    <row r="297" spans="1:17" s="99" customFormat="1" x14ac:dyDescent="0.25">
      <c r="A297" s="144"/>
      <c r="B297" s="145"/>
      <c r="C297" s="145"/>
      <c r="D297" s="145"/>
      <c r="E297" s="146"/>
      <c r="F297" s="146"/>
      <c r="G297" s="146"/>
      <c r="H297" s="147"/>
      <c r="I297" s="147"/>
      <c r="J297" s="147"/>
      <c r="K297" s="147"/>
      <c r="L297" s="147"/>
      <c r="M297" s="147"/>
      <c r="N297" s="147"/>
      <c r="O297" s="147"/>
      <c r="P297" s="147"/>
      <c r="Q297" s="144"/>
    </row>
    <row r="298" spans="1:17" s="99" customFormat="1" x14ac:dyDescent="0.25">
      <c r="A298" s="144"/>
      <c r="B298" s="145"/>
      <c r="C298" s="145"/>
      <c r="D298" s="145"/>
      <c r="E298" s="146"/>
      <c r="F298" s="146"/>
      <c r="G298" s="146"/>
      <c r="H298" s="147"/>
      <c r="I298" s="147"/>
      <c r="J298" s="147"/>
      <c r="K298" s="147"/>
      <c r="L298" s="147"/>
      <c r="M298" s="147"/>
      <c r="N298" s="147"/>
      <c r="O298" s="147"/>
      <c r="P298" s="147"/>
      <c r="Q298" s="144"/>
    </row>
    <row r="299" spans="1:17" s="99" customFormat="1" x14ac:dyDescent="0.25">
      <c r="A299" s="144"/>
      <c r="B299" s="145"/>
      <c r="C299" s="145"/>
      <c r="D299" s="145"/>
      <c r="E299" s="146"/>
      <c r="F299" s="146"/>
      <c r="G299" s="146"/>
      <c r="H299" s="147"/>
      <c r="I299" s="147"/>
      <c r="J299" s="147"/>
      <c r="K299" s="147"/>
      <c r="L299" s="147"/>
      <c r="M299" s="147"/>
      <c r="N299" s="147"/>
      <c r="O299" s="147"/>
      <c r="P299" s="147"/>
      <c r="Q299" s="144"/>
    </row>
    <row r="300" spans="1:17" s="99" customFormat="1" x14ac:dyDescent="0.25">
      <c r="A300" s="144"/>
      <c r="B300" s="145"/>
      <c r="C300" s="145"/>
      <c r="D300" s="145"/>
      <c r="E300" s="146"/>
      <c r="F300" s="146"/>
      <c r="G300" s="146"/>
      <c r="H300" s="147"/>
      <c r="I300" s="147"/>
      <c r="J300" s="147"/>
      <c r="K300" s="147"/>
      <c r="L300" s="147"/>
      <c r="M300" s="147"/>
      <c r="N300" s="147"/>
      <c r="O300" s="147"/>
      <c r="P300" s="147"/>
      <c r="Q300" s="144"/>
    </row>
    <row r="301" spans="1:17" s="99" customFormat="1" x14ac:dyDescent="0.25">
      <c r="A301" s="144"/>
      <c r="B301" s="145"/>
      <c r="C301" s="145"/>
      <c r="D301" s="145"/>
      <c r="E301" s="146"/>
      <c r="F301" s="146"/>
      <c r="G301" s="146"/>
      <c r="H301" s="147"/>
      <c r="I301" s="147"/>
      <c r="J301" s="147"/>
      <c r="K301" s="147"/>
      <c r="L301" s="147"/>
      <c r="M301" s="147"/>
      <c r="N301" s="147"/>
      <c r="O301" s="147"/>
      <c r="P301" s="147"/>
      <c r="Q301" s="144"/>
    </row>
    <row r="302" spans="1:17" s="99" customFormat="1" x14ac:dyDescent="0.25">
      <c r="A302" s="144"/>
      <c r="B302" s="145"/>
      <c r="C302" s="145"/>
      <c r="D302" s="145"/>
      <c r="E302" s="146"/>
      <c r="F302" s="146"/>
      <c r="G302" s="146"/>
      <c r="H302" s="147"/>
      <c r="I302" s="147"/>
      <c r="J302" s="147"/>
      <c r="K302" s="147"/>
      <c r="L302" s="147"/>
      <c r="M302" s="147"/>
      <c r="N302" s="147"/>
      <c r="O302" s="147"/>
      <c r="P302" s="147"/>
      <c r="Q302" s="144"/>
    </row>
    <row r="303" spans="1:17" s="99" customFormat="1" x14ac:dyDescent="0.25">
      <c r="A303" s="144"/>
      <c r="B303" s="145"/>
      <c r="C303" s="145"/>
      <c r="D303" s="145"/>
      <c r="E303" s="146"/>
      <c r="F303" s="146"/>
      <c r="G303" s="146"/>
      <c r="H303" s="147"/>
      <c r="I303" s="147"/>
      <c r="J303" s="147"/>
      <c r="K303" s="147"/>
      <c r="L303" s="147"/>
      <c r="M303" s="147"/>
      <c r="N303" s="147"/>
      <c r="O303" s="147"/>
      <c r="P303" s="147"/>
      <c r="Q303" s="144"/>
    </row>
    <row r="304" spans="1:17" s="99" customFormat="1" x14ac:dyDescent="0.25">
      <c r="A304" s="144"/>
      <c r="B304" s="145"/>
      <c r="C304" s="145"/>
      <c r="D304" s="145"/>
      <c r="E304" s="146"/>
      <c r="F304" s="146"/>
      <c r="G304" s="146"/>
      <c r="H304" s="147"/>
      <c r="I304" s="147"/>
      <c r="J304" s="147"/>
      <c r="K304" s="147"/>
      <c r="L304" s="147"/>
      <c r="M304" s="147"/>
      <c r="N304" s="147"/>
      <c r="O304" s="147"/>
      <c r="P304" s="147"/>
      <c r="Q304" s="144"/>
    </row>
    <row r="305" spans="1:17" s="99" customFormat="1" x14ac:dyDescent="0.25">
      <c r="A305" s="144"/>
      <c r="B305" s="145"/>
      <c r="C305" s="145"/>
      <c r="D305" s="145"/>
      <c r="E305" s="146"/>
      <c r="F305" s="146"/>
      <c r="G305" s="146"/>
      <c r="H305" s="147"/>
      <c r="I305" s="147"/>
      <c r="J305" s="147"/>
      <c r="K305" s="147"/>
      <c r="L305" s="147"/>
      <c r="M305" s="147"/>
      <c r="N305" s="147"/>
      <c r="O305" s="147"/>
      <c r="P305" s="147"/>
      <c r="Q305" s="144"/>
    </row>
    <row r="306" spans="1:17" s="99" customFormat="1" x14ac:dyDescent="0.25">
      <c r="A306" s="144"/>
      <c r="B306" s="145"/>
      <c r="C306" s="145"/>
      <c r="D306" s="145"/>
      <c r="E306" s="146"/>
      <c r="F306" s="146"/>
      <c r="G306" s="146"/>
      <c r="H306" s="147"/>
      <c r="I306" s="147"/>
      <c r="J306" s="147"/>
      <c r="K306" s="147"/>
      <c r="L306" s="147"/>
      <c r="M306" s="147"/>
      <c r="N306" s="147"/>
      <c r="O306" s="147"/>
      <c r="P306" s="147"/>
      <c r="Q306" s="144"/>
    </row>
    <row r="307" spans="1:17" s="99" customFormat="1" x14ac:dyDescent="0.25">
      <c r="A307" s="144"/>
      <c r="B307" s="145"/>
      <c r="C307" s="145"/>
      <c r="D307" s="145"/>
      <c r="E307" s="146"/>
      <c r="F307" s="146"/>
      <c r="G307" s="146"/>
      <c r="H307" s="147"/>
      <c r="I307" s="147"/>
      <c r="J307" s="147"/>
      <c r="K307" s="147"/>
      <c r="L307" s="147"/>
      <c r="M307" s="147"/>
      <c r="N307" s="147"/>
      <c r="O307" s="147"/>
      <c r="P307" s="147"/>
      <c r="Q307" s="144"/>
    </row>
    <row r="308" spans="1:17" s="99" customFormat="1" x14ac:dyDescent="0.25">
      <c r="A308" s="144"/>
      <c r="B308" s="145"/>
      <c r="C308" s="145"/>
      <c r="D308" s="145"/>
      <c r="E308" s="146"/>
      <c r="F308" s="146"/>
      <c r="G308" s="146"/>
      <c r="H308" s="147"/>
      <c r="I308" s="147"/>
      <c r="J308" s="147"/>
      <c r="K308" s="147"/>
      <c r="L308" s="147"/>
      <c r="M308" s="147"/>
      <c r="N308" s="147"/>
      <c r="O308" s="147"/>
      <c r="P308" s="147"/>
      <c r="Q308" s="144"/>
    </row>
    <row r="309" spans="1:17" s="99" customFormat="1" x14ac:dyDescent="0.25">
      <c r="A309" s="144"/>
      <c r="B309" s="145"/>
      <c r="C309" s="145"/>
      <c r="D309" s="145"/>
      <c r="E309" s="146"/>
      <c r="F309" s="146"/>
      <c r="G309" s="146"/>
      <c r="H309" s="147"/>
      <c r="I309" s="147"/>
      <c r="J309" s="147"/>
      <c r="K309" s="147"/>
      <c r="L309" s="147"/>
      <c r="M309" s="147"/>
      <c r="N309" s="147"/>
      <c r="O309" s="147"/>
      <c r="P309" s="147"/>
      <c r="Q309" s="144"/>
    </row>
    <row r="310" spans="1:17" s="99" customFormat="1" x14ac:dyDescent="0.25">
      <c r="A310" s="144"/>
      <c r="B310" s="145"/>
      <c r="C310" s="145"/>
      <c r="D310" s="145"/>
      <c r="E310" s="146"/>
      <c r="F310" s="146"/>
      <c r="G310" s="146"/>
      <c r="H310" s="147"/>
      <c r="I310" s="147"/>
      <c r="J310" s="147"/>
      <c r="K310" s="147"/>
      <c r="L310" s="147"/>
      <c r="M310" s="147"/>
      <c r="N310" s="147"/>
      <c r="O310" s="147"/>
      <c r="P310" s="147"/>
      <c r="Q310" s="144"/>
    </row>
    <row r="311" spans="1:17" s="99" customFormat="1" x14ac:dyDescent="0.25">
      <c r="A311" s="144"/>
      <c r="B311" s="145"/>
      <c r="C311" s="145"/>
      <c r="D311" s="145"/>
      <c r="E311" s="146"/>
      <c r="F311" s="146"/>
      <c r="G311" s="146"/>
      <c r="H311" s="147"/>
      <c r="I311" s="147"/>
      <c r="J311" s="147"/>
      <c r="K311" s="147"/>
      <c r="L311" s="147"/>
      <c r="M311" s="147"/>
      <c r="N311" s="147"/>
      <c r="O311" s="147"/>
      <c r="P311" s="147"/>
      <c r="Q311" s="144"/>
    </row>
    <row r="312" spans="1:17" s="99" customFormat="1" x14ac:dyDescent="0.25">
      <c r="A312" s="144"/>
      <c r="B312" s="145"/>
      <c r="C312" s="145"/>
      <c r="D312" s="145"/>
      <c r="E312" s="146"/>
      <c r="F312" s="146"/>
      <c r="G312" s="146"/>
      <c r="H312" s="147"/>
      <c r="I312" s="147"/>
      <c r="J312" s="147"/>
      <c r="K312" s="147"/>
      <c r="L312" s="147"/>
      <c r="M312" s="147"/>
      <c r="N312" s="147"/>
      <c r="O312" s="147"/>
      <c r="P312" s="147"/>
      <c r="Q312" s="144"/>
    </row>
    <row r="313" spans="1:17" s="99" customFormat="1" x14ac:dyDescent="0.25">
      <c r="A313" s="144"/>
      <c r="B313" s="145"/>
      <c r="C313" s="145"/>
      <c r="D313" s="145"/>
      <c r="E313" s="146"/>
      <c r="F313" s="146"/>
      <c r="G313" s="146"/>
      <c r="H313" s="147"/>
      <c r="I313" s="147"/>
      <c r="J313" s="147"/>
      <c r="K313" s="147"/>
      <c r="L313" s="147"/>
      <c r="M313" s="147"/>
      <c r="N313" s="147"/>
      <c r="O313" s="147"/>
      <c r="P313" s="147"/>
      <c r="Q313" s="144"/>
    </row>
    <row r="314" spans="1:17" s="99" customFormat="1" x14ac:dyDescent="0.25">
      <c r="A314" s="144"/>
      <c r="B314" s="145"/>
      <c r="C314" s="145"/>
      <c r="D314" s="145"/>
      <c r="E314" s="146"/>
      <c r="F314" s="146"/>
      <c r="G314" s="146"/>
      <c r="H314" s="147"/>
      <c r="I314" s="147"/>
      <c r="J314" s="147"/>
      <c r="K314" s="147"/>
      <c r="L314" s="147"/>
      <c r="M314" s="147"/>
      <c r="N314" s="147"/>
      <c r="O314" s="147"/>
      <c r="P314" s="147"/>
      <c r="Q314" s="144"/>
    </row>
    <row r="315" spans="1:17" s="99" customFormat="1" x14ac:dyDescent="0.25">
      <c r="A315" s="144"/>
      <c r="B315" s="145"/>
      <c r="C315" s="145"/>
      <c r="D315" s="145"/>
      <c r="E315" s="146"/>
      <c r="F315" s="146"/>
      <c r="G315" s="146"/>
      <c r="H315" s="147"/>
      <c r="I315" s="147"/>
      <c r="J315" s="147"/>
      <c r="K315" s="147"/>
      <c r="L315" s="147"/>
      <c r="M315" s="147"/>
      <c r="N315" s="147"/>
      <c r="O315" s="147"/>
      <c r="P315" s="147"/>
      <c r="Q315" s="144"/>
    </row>
    <row r="316" spans="1:17" s="99" customFormat="1" x14ac:dyDescent="0.25">
      <c r="A316" s="144"/>
      <c r="B316" s="145"/>
      <c r="C316" s="145"/>
      <c r="D316" s="145"/>
      <c r="E316" s="146"/>
      <c r="F316" s="146"/>
      <c r="G316" s="146"/>
      <c r="H316" s="147"/>
      <c r="I316" s="147"/>
      <c r="J316" s="147"/>
      <c r="K316" s="147"/>
      <c r="L316" s="147"/>
      <c r="M316" s="147"/>
      <c r="N316" s="147"/>
      <c r="O316" s="147"/>
      <c r="P316" s="147"/>
      <c r="Q316" s="144"/>
    </row>
    <row r="317" spans="1:17" s="99" customFormat="1" x14ac:dyDescent="0.25">
      <c r="A317" s="144"/>
      <c r="B317" s="145"/>
      <c r="C317" s="145"/>
      <c r="D317" s="145"/>
      <c r="E317" s="146"/>
      <c r="F317" s="146"/>
      <c r="G317" s="146"/>
      <c r="H317" s="147"/>
      <c r="I317" s="147"/>
      <c r="J317" s="147"/>
      <c r="K317" s="147"/>
      <c r="L317" s="147"/>
      <c r="M317" s="147"/>
      <c r="N317" s="147"/>
      <c r="O317" s="147"/>
      <c r="P317" s="147"/>
      <c r="Q317" s="144"/>
    </row>
    <row r="318" spans="1:17" s="99" customFormat="1" x14ac:dyDescent="0.25">
      <c r="A318" s="144"/>
      <c r="B318" s="145"/>
      <c r="C318" s="145"/>
      <c r="D318" s="145"/>
      <c r="E318" s="146"/>
      <c r="F318" s="146"/>
      <c r="G318" s="146"/>
      <c r="H318" s="147"/>
      <c r="I318" s="147"/>
      <c r="J318" s="147"/>
      <c r="K318" s="147"/>
      <c r="L318" s="147"/>
      <c r="M318" s="147"/>
      <c r="N318" s="147"/>
      <c r="O318" s="147"/>
      <c r="P318" s="147"/>
      <c r="Q318" s="144"/>
    </row>
    <row r="319" spans="1:17" s="99" customFormat="1" x14ac:dyDescent="0.25">
      <c r="A319" s="144"/>
      <c r="B319" s="145"/>
      <c r="C319" s="145"/>
      <c r="D319" s="145"/>
      <c r="E319" s="146"/>
      <c r="F319" s="146"/>
      <c r="G319" s="146"/>
      <c r="H319" s="147"/>
      <c r="I319" s="147"/>
      <c r="J319" s="147"/>
      <c r="K319" s="147"/>
      <c r="L319" s="147"/>
      <c r="M319" s="147"/>
      <c r="N319" s="147"/>
      <c r="O319" s="147"/>
      <c r="P319" s="147"/>
      <c r="Q319" s="144"/>
    </row>
    <row r="320" spans="1:17" s="99" customFormat="1" x14ac:dyDescent="0.25">
      <c r="A320" s="144"/>
      <c r="B320" s="145"/>
      <c r="C320" s="145"/>
      <c r="D320" s="145"/>
      <c r="E320" s="146"/>
      <c r="F320" s="146"/>
      <c r="G320" s="146"/>
      <c r="H320" s="147"/>
      <c r="I320" s="147"/>
      <c r="J320" s="147"/>
      <c r="K320" s="147"/>
      <c r="L320" s="147"/>
      <c r="M320" s="147"/>
      <c r="N320" s="147"/>
      <c r="O320" s="147"/>
      <c r="P320" s="147"/>
      <c r="Q320" s="144"/>
    </row>
    <row r="321" spans="1:17" s="99" customFormat="1" x14ac:dyDescent="0.25">
      <c r="A321" s="144"/>
      <c r="B321" s="145"/>
      <c r="C321" s="145"/>
      <c r="D321" s="145"/>
      <c r="E321" s="146"/>
      <c r="F321" s="146"/>
      <c r="G321" s="146"/>
      <c r="H321" s="147"/>
      <c r="I321" s="147"/>
      <c r="J321" s="147"/>
      <c r="K321" s="147"/>
      <c r="L321" s="147"/>
      <c r="M321" s="147"/>
      <c r="N321" s="147"/>
      <c r="O321" s="147"/>
      <c r="P321" s="147"/>
      <c r="Q321" s="144"/>
    </row>
    <row r="322" spans="1:17" s="99" customFormat="1" x14ac:dyDescent="0.25">
      <c r="A322" s="144"/>
      <c r="B322" s="145"/>
      <c r="C322" s="145"/>
      <c r="D322" s="145"/>
      <c r="E322" s="146"/>
      <c r="F322" s="146"/>
      <c r="G322" s="146"/>
      <c r="H322" s="147"/>
      <c r="I322" s="147"/>
      <c r="J322" s="147"/>
      <c r="K322" s="147"/>
      <c r="L322" s="147"/>
      <c r="M322" s="147"/>
      <c r="N322" s="147"/>
      <c r="O322" s="147"/>
      <c r="P322" s="147"/>
      <c r="Q322" s="144"/>
    </row>
    <row r="323" spans="1:17" s="99" customFormat="1" x14ac:dyDescent="0.25">
      <c r="A323" s="144"/>
      <c r="B323" s="145"/>
      <c r="C323" s="145"/>
      <c r="D323" s="145"/>
      <c r="E323" s="146"/>
      <c r="F323" s="146"/>
      <c r="G323" s="146"/>
      <c r="H323" s="147"/>
      <c r="I323" s="147"/>
      <c r="J323" s="147"/>
      <c r="K323" s="147"/>
      <c r="L323" s="147"/>
      <c r="M323" s="147"/>
      <c r="N323" s="147"/>
      <c r="O323" s="147"/>
      <c r="P323" s="147"/>
      <c r="Q323" s="144"/>
    </row>
    <row r="324" spans="1:17" s="99" customFormat="1" x14ac:dyDescent="0.25">
      <c r="A324" s="144"/>
      <c r="B324" s="145"/>
      <c r="C324" s="145"/>
      <c r="D324" s="145"/>
      <c r="E324" s="146"/>
      <c r="F324" s="146"/>
      <c r="G324" s="146"/>
      <c r="H324" s="147"/>
      <c r="I324" s="147"/>
      <c r="J324" s="147"/>
      <c r="K324" s="147"/>
      <c r="L324" s="147"/>
      <c r="M324" s="147"/>
      <c r="N324" s="147"/>
      <c r="O324" s="147"/>
      <c r="P324" s="147"/>
      <c r="Q324" s="144"/>
    </row>
    <row r="325" spans="1:17" s="99" customFormat="1" x14ac:dyDescent="0.25">
      <c r="A325" s="144"/>
      <c r="B325" s="145"/>
      <c r="C325" s="145"/>
      <c r="D325" s="145"/>
      <c r="E325" s="146"/>
      <c r="F325" s="146"/>
      <c r="G325" s="146"/>
      <c r="H325" s="147"/>
      <c r="I325" s="147"/>
      <c r="J325" s="147"/>
      <c r="K325" s="147"/>
      <c r="L325" s="147"/>
      <c r="M325" s="147"/>
      <c r="N325" s="147"/>
      <c r="O325" s="147"/>
      <c r="P325" s="147"/>
      <c r="Q325" s="144"/>
    </row>
    <row r="326" spans="1:17" s="99" customFormat="1" x14ac:dyDescent="0.25">
      <c r="A326" s="144"/>
      <c r="B326" s="145"/>
      <c r="C326" s="145"/>
      <c r="D326" s="145"/>
      <c r="E326" s="146"/>
      <c r="F326" s="146"/>
      <c r="G326" s="146"/>
      <c r="H326" s="147"/>
      <c r="I326" s="147"/>
      <c r="J326" s="147"/>
      <c r="K326" s="147"/>
      <c r="L326" s="147"/>
      <c r="M326" s="147"/>
      <c r="N326" s="147"/>
      <c r="O326" s="147"/>
      <c r="P326" s="147"/>
      <c r="Q326" s="144"/>
    </row>
    <row r="327" spans="1:17" s="99" customFormat="1" x14ac:dyDescent="0.25">
      <c r="A327" s="144"/>
      <c r="B327" s="145"/>
      <c r="C327" s="145"/>
      <c r="D327" s="145"/>
      <c r="E327" s="146"/>
      <c r="F327" s="146"/>
      <c r="G327" s="146"/>
      <c r="H327" s="147"/>
      <c r="I327" s="147"/>
      <c r="J327" s="147"/>
      <c r="K327" s="147"/>
      <c r="L327" s="147"/>
      <c r="M327" s="147"/>
      <c r="N327" s="147"/>
      <c r="O327" s="147"/>
      <c r="P327" s="147"/>
      <c r="Q327" s="144"/>
    </row>
    <row r="328" spans="1:17" s="99" customFormat="1" x14ac:dyDescent="0.25">
      <c r="A328" s="144"/>
      <c r="B328" s="145"/>
      <c r="C328" s="145"/>
      <c r="D328" s="145"/>
      <c r="E328" s="146"/>
      <c r="F328" s="146"/>
      <c r="G328" s="146"/>
      <c r="H328" s="147"/>
      <c r="I328" s="147"/>
      <c r="J328" s="147"/>
      <c r="K328" s="147"/>
      <c r="L328" s="147"/>
      <c r="M328" s="147"/>
      <c r="N328" s="147"/>
      <c r="O328" s="147"/>
      <c r="P328" s="147"/>
      <c r="Q328" s="144"/>
    </row>
    <row r="329" spans="1:17" s="99" customFormat="1" x14ac:dyDescent="0.25">
      <c r="A329" s="144"/>
      <c r="B329" s="145"/>
      <c r="C329" s="145"/>
      <c r="D329" s="145"/>
      <c r="E329" s="146"/>
      <c r="F329" s="146"/>
      <c r="G329" s="146"/>
      <c r="H329" s="147"/>
      <c r="I329" s="147"/>
      <c r="J329" s="147"/>
      <c r="K329" s="147"/>
      <c r="L329" s="147"/>
      <c r="M329" s="147"/>
      <c r="N329" s="147"/>
      <c r="O329" s="147"/>
      <c r="P329" s="147"/>
      <c r="Q329" s="144"/>
    </row>
    <row r="330" spans="1:17" s="99" customFormat="1" x14ac:dyDescent="0.25">
      <c r="A330" s="144"/>
      <c r="B330" s="145"/>
      <c r="C330" s="145"/>
      <c r="D330" s="145"/>
      <c r="E330" s="146"/>
      <c r="F330" s="146"/>
      <c r="G330" s="146"/>
      <c r="H330" s="147"/>
      <c r="I330" s="147"/>
      <c r="J330" s="147"/>
      <c r="K330" s="147"/>
      <c r="L330" s="147"/>
      <c r="M330" s="147"/>
      <c r="N330" s="147"/>
      <c r="O330" s="147"/>
      <c r="P330" s="147"/>
      <c r="Q330" s="144"/>
    </row>
    <row r="331" spans="1:17" s="99" customFormat="1" x14ac:dyDescent="0.25">
      <c r="A331" s="144"/>
      <c r="B331" s="145"/>
      <c r="C331" s="145"/>
      <c r="D331" s="145"/>
      <c r="E331" s="146"/>
      <c r="F331" s="146"/>
      <c r="G331" s="146"/>
      <c r="H331" s="147"/>
      <c r="I331" s="147"/>
      <c r="J331" s="147"/>
      <c r="K331" s="147"/>
      <c r="L331" s="147"/>
      <c r="M331" s="147"/>
      <c r="N331" s="147"/>
      <c r="O331" s="147"/>
      <c r="P331" s="147"/>
      <c r="Q331" s="144"/>
    </row>
    <row r="332" spans="1:17" s="99" customFormat="1" x14ac:dyDescent="0.25">
      <c r="A332" s="144"/>
      <c r="B332" s="145"/>
      <c r="C332" s="145"/>
      <c r="D332" s="145"/>
      <c r="E332" s="146"/>
      <c r="F332" s="146"/>
      <c r="G332" s="146"/>
      <c r="H332" s="147"/>
      <c r="I332" s="147"/>
      <c r="J332" s="147"/>
      <c r="K332" s="147"/>
      <c r="L332" s="147"/>
      <c r="M332" s="147"/>
      <c r="N332" s="147"/>
      <c r="O332" s="147"/>
      <c r="P332" s="147"/>
      <c r="Q332" s="144"/>
    </row>
    <row r="333" spans="1:17" s="99" customFormat="1" x14ac:dyDescent="0.25">
      <c r="A333" s="144"/>
      <c r="B333" s="145"/>
      <c r="C333" s="145"/>
      <c r="D333" s="145"/>
      <c r="E333" s="146"/>
      <c r="F333" s="146"/>
      <c r="G333" s="146"/>
      <c r="H333" s="147"/>
      <c r="I333" s="147"/>
      <c r="J333" s="147"/>
      <c r="K333" s="147"/>
      <c r="L333" s="147"/>
      <c r="M333" s="147"/>
      <c r="N333" s="147"/>
      <c r="O333" s="147"/>
      <c r="P333" s="147"/>
      <c r="Q333" s="144"/>
    </row>
    <row r="334" spans="1:17" s="99" customFormat="1" x14ac:dyDescent="0.25">
      <c r="A334" s="144"/>
      <c r="B334" s="145"/>
      <c r="C334" s="145"/>
      <c r="D334" s="145"/>
      <c r="E334" s="146"/>
      <c r="F334" s="146"/>
      <c r="G334" s="146"/>
      <c r="H334" s="147"/>
      <c r="I334" s="147"/>
      <c r="J334" s="147"/>
      <c r="K334" s="147"/>
      <c r="L334" s="147"/>
      <c r="M334" s="147"/>
      <c r="N334" s="147"/>
      <c r="O334" s="147"/>
      <c r="P334" s="147"/>
      <c r="Q334" s="144"/>
    </row>
    <row r="335" spans="1:17" s="99" customFormat="1" x14ac:dyDescent="0.25">
      <c r="A335" s="144"/>
      <c r="B335" s="145"/>
      <c r="C335" s="145"/>
      <c r="D335" s="145"/>
      <c r="E335" s="146"/>
      <c r="F335" s="146"/>
      <c r="G335" s="146"/>
      <c r="H335" s="147"/>
      <c r="I335" s="147"/>
      <c r="J335" s="147"/>
      <c r="K335" s="147"/>
      <c r="L335" s="147"/>
      <c r="M335" s="147"/>
      <c r="N335" s="147"/>
      <c r="O335" s="147"/>
      <c r="P335" s="147"/>
      <c r="Q335" s="144"/>
    </row>
    <row r="336" spans="1:17" s="99" customFormat="1" x14ac:dyDescent="0.25">
      <c r="A336" s="144"/>
      <c r="B336" s="145"/>
      <c r="C336" s="145"/>
      <c r="D336" s="145"/>
      <c r="E336" s="146"/>
      <c r="F336" s="146"/>
      <c r="G336" s="146"/>
      <c r="H336" s="147"/>
      <c r="I336" s="147"/>
      <c r="J336" s="147"/>
      <c r="K336" s="147"/>
      <c r="L336" s="147"/>
      <c r="M336" s="147"/>
      <c r="N336" s="147"/>
      <c r="O336" s="147"/>
      <c r="P336" s="147"/>
      <c r="Q336" s="144"/>
    </row>
    <row r="337" spans="1:17" s="99" customFormat="1" x14ac:dyDescent="0.25">
      <c r="A337" s="144"/>
      <c r="B337" s="145"/>
      <c r="C337" s="145"/>
      <c r="D337" s="145"/>
      <c r="E337" s="146"/>
      <c r="F337" s="146"/>
      <c r="G337" s="146"/>
      <c r="H337" s="147"/>
      <c r="I337" s="147"/>
      <c r="J337" s="147"/>
      <c r="K337" s="147"/>
      <c r="L337" s="147"/>
      <c r="M337" s="147"/>
      <c r="N337" s="147"/>
      <c r="O337" s="147"/>
      <c r="P337" s="147"/>
      <c r="Q337" s="144"/>
    </row>
    <row r="338" spans="1:17" s="99" customFormat="1" x14ac:dyDescent="0.25">
      <c r="A338" s="144"/>
      <c r="B338" s="145"/>
      <c r="C338" s="145"/>
      <c r="D338" s="145"/>
      <c r="E338" s="146"/>
      <c r="F338" s="146"/>
      <c r="G338" s="146"/>
      <c r="H338" s="147"/>
      <c r="I338" s="147"/>
      <c r="J338" s="147"/>
      <c r="K338" s="147"/>
      <c r="L338" s="147"/>
      <c r="M338" s="147"/>
      <c r="N338" s="147"/>
      <c r="O338" s="147"/>
      <c r="P338" s="147"/>
      <c r="Q338" s="144"/>
    </row>
    <row r="339" spans="1:17" s="99" customFormat="1" x14ac:dyDescent="0.25">
      <c r="A339" s="144"/>
      <c r="B339" s="145"/>
      <c r="C339" s="145"/>
      <c r="D339" s="145"/>
      <c r="E339" s="146"/>
      <c r="F339" s="146"/>
      <c r="G339" s="146"/>
      <c r="H339" s="147"/>
      <c r="I339" s="147"/>
      <c r="J339" s="147"/>
      <c r="K339" s="147"/>
      <c r="L339" s="147"/>
      <c r="M339" s="147"/>
      <c r="N339" s="147"/>
      <c r="O339" s="147"/>
      <c r="P339" s="147"/>
      <c r="Q339" s="144"/>
    </row>
    <row r="340" spans="1:17" s="99" customFormat="1" x14ac:dyDescent="0.25">
      <c r="A340" s="144"/>
      <c r="B340" s="145"/>
      <c r="C340" s="145"/>
      <c r="D340" s="145"/>
      <c r="E340" s="146"/>
      <c r="F340" s="146"/>
      <c r="G340" s="146"/>
      <c r="H340" s="147"/>
      <c r="I340" s="147"/>
      <c r="J340" s="147"/>
      <c r="K340" s="147"/>
      <c r="L340" s="147"/>
      <c r="M340" s="147"/>
      <c r="N340" s="147"/>
      <c r="O340" s="147"/>
      <c r="P340" s="147"/>
      <c r="Q340" s="144"/>
    </row>
    <row r="341" spans="1:17" s="99" customFormat="1" x14ac:dyDescent="0.25">
      <c r="A341" s="144"/>
      <c r="B341" s="145"/>
      <c r="C341" s="145"/>
      <c r="D341" s="145"/>
      <c r="E341" s="146"/>
      <c r="F341" s="146"/>
      <c r="G341" s="146"/>
      <c r="H341" s="147"/>
      <c r="I341" s="147"/>
      <c r="J341" s="147"/>
      <c r="K341" s="147"/>
      <c r="L341" s="147"/>
      <c r="M341" s="147"/>
      <c r="N341" s="147"/>
      <c r="O341" s="147"/>
      <c r="P341" s="147"/>
      <c r="Q341" s="144"/>
    </row>
    <row r="342" spans="1:17" s="99" customFormat="1" x14ac:dyDescent="0.25">
      <c r="A342" s="144"/>
      <c r="B342" s="145"/>
      <c r="C342" s="145"/>
      <c r="D342" s="145"/>
      <c r="E342" s="146"/>
      <c r="F342" s="146"/>
      <c r="G342" s="146"/>
      <c r="H342" s="147"/>
      <c r="I342" s="147"/>
      <c r="J342" s="147"/>
      <c r="K342" s="147"/>
      <c r="L342" s="147"/>
      <c r="M342" s="147"/>
      <c r="N342" s="147"/>
      <c r="O342" s="147"/>
      <c r="P342" s="147"/>
      <c r="Q342" s="144"/>
    </row>
    <row r="343" spans="1:17" s="99" customFormat="1" x14ac:dyDescent="0.25">
      <c r="A343" s="144"/>
      <c r="B343" s="145"/>
      <c r="C343" s="145"/>
      <c r="D343" s="145"/>
      <c r="E343" s="146"/>
      <c r="F343" s="146"/>
      <c r="G343" s="146"/>
      <c r="H343" s="147"/>
      <c r="I343" s="147"/>
      <c r="J343" s="147"/>
      <c r="K343" s="147"/>
      <c r="L343" s="147"/>
      <c r="M343" s="147"/>
      <c r="N343" s="147"/>
      <c r="O343" s="147"/>
      <c r="P343" s="147"/>
      <c r="Q343" s="144"/>
    </row>
    <row r="344" spans="1:17" s="99" customFormat="1" x14ac:dyDescent="0.25">
      <c r="A344" s="144"/>
      <c r="B344" s="145"/>
      <c r="C344" s="145"/>
      <c r="D344" s="145"/>
      <c r="E344" s="146"/>
      <c r="F344" s="146"/>
      <c r="G344" s="146"/>
      <c r="H344" s="147"/>
      <c r="I344" s="147"/>
      <c r="J344" s="147"/>
      <c r="K344" s="147"/>
      <c r="L344" s="147"/>
      <c r="M344" s="147"/>
      <c r="N344" s="147"/>
      <c r="O344" s="147"/>
      <c r="P344" s="147"/>
      <c r="Q344" s="144"/>
    </row>
    <row r="345" spans="1:17" s="99" customFormat="1" x14ac:dyDescent="0.25">
      <c r="A345" s="144"/>
      <c r="B345" s="145"/>
      <c r="C345" s="145"/>
      <c r="D345" s="145"/>
      <c r="E345" s="146"/>
      <c r="F345" s="146"/>
      <c r="G345" s="146"/>
      <c r="H345" s="147"/>
      <c r="I345" s="147"/>
      <c r="J345" s="147"/>
      <c r="K345" s="147"/>
      <c r="L345" s="147"/>
      <c r="M345" s="147"/>
      <c r="N345" s="147"/>
      <c r="O345" s="147"/>
      <c r="P345" s="147"/>
      <c r="Q345" s="144"/>
    </row>
    <row r="346" spans="1:17" s="99" customFormat="1" x14ac:dyDescent="0.25">
      <c r="A346" s="144"/>
      <c r="B346" s="145"/>
      <c r="C346" s="145"/>
      <c r="D346" s="145"/>
      <c r="E346" s="146"/>
      <c r="F346" s="146"/>
      <c r="G346" s="146"/>
      <c r="H346" s="147"/>
      <c r="I346" s="147"/>
      <c r="J346" s="147"/>
      <c r="K346" s="147"/>
      <c r="L346" s="147"/>
      <c r="M346" s="147"/>
      <c r="N346" s="147"/>
      <c r="O346" s="147"/>
      <c r="P346" s="147"/>
      <c r="Q346" s="144"/>
    </row>
    <row r="347" spans="1:17" s="99" customFormat="1" x14ac:dyDescent="0.25">
      <c r="A347" s="144"/>
      <c r="B347" s="145"/>
      <c r="C347" s="145"/>
      <c r="D347" s="145"/>
      <c r="E347" s="146"/>
      <c r="F347" s="146"/>
      <c r="G347" s="146"/>
      <c r="H347" s="147"/>
      <c r="I347" s="147"/>
      <c r="J347" s="147"/>
      <c r="K347" s="147"/>
      <c r="L347" s="147"/>
      <c r="M347" s="147"/>
      <c r="N347" s="147"/>
      <c r="O347" s="147"/>
      <c r="P347" s="147"/>
      <c r="Q347" s="144"/>
    </row>
    <row r="348" spans="1:17" s="99" customFormat="1" x14ac:dyDescent="0.25">
      <c r="A348" s="144"/>
      <c r="B348" s="145"/>
      <c r="C348" s="145"/>
      <c r="D348" s="145"/>
      <c r="E348" s="146"/>
      <c r="F348" s="146"/>
      <c r="G348" s="146"/>
      <c r="H348" s="147"/>
      <c r="I348" s="147"/>
      <c r="J348" s="147"/>
      <c r="K348" s="147"/>
      <c r="L348" s="147"/>
      <c r="M348" s="147"/>
      <c r="N348" s="147"/>
      <c r="O348" s="147"/>
      <c r="P348" s="147"/>
      <c r="Q348" s="144"/>
    </row>
    <row r="349" spans="1:17" s="99" customFormat="1" x14ac:dyDescent="0.25">
      <c r="A349" s="144"/>
      <c r="B349" s="145"/>
      <c r="C349" s="145"/>
      <c r="D349" s="145"/>
      <c r="E349" s="146"/>
      <c r="F349" s="146"/>
      <c r="G349" s="146"/>
      <c r="H349" s="147"/>
      <c r="I349" s="147"/>
      <c r="J349" s="147"/>
      <c r="K349" s="147"/>
      <c r="L349" s="147"/>
      <c r="M349" s="147"/>
      <c r="N349" s="147"/>
      <c r="O349" s="147"/>
      <c r="P349" s="147"/>
      <c r="Q349" s="144"/>
    </row>
    <row r="350" spans="1:17" s="99" customFormat="1" x14ac:dyDescent="0.25">
      <c r="A350" s="144"/>
      <c r="B350" s="145"/>
      <c r="C350" s="145"/>
      <c r="D350" s="145"/>
      <c r="E350" s="146"/>
      <c r="F350" s="146"/>
      <c r="G350" s="146"/>
      <c r="H350" s="147"/>
      <c r="I350" s="147"/>
      <c r="J350" s="147"/>
      <c r="K350" s="147"/>
      <c r="L350" s="147"/>
      <c r="M350" s="147"/>
      <c r="N350" s="147"/>
      <c r="O350" s="147"/>
      <c r="P350" s="147"/>
      <c r="Q350" s="144"/>
    </row>
    <row r="351" spans="1:17" s="99" customFormat="1" x14ac:dyDescent="0.25">
      <c r="A351" s="144"/>
      <c r="B351" s="145"/>
      <c r="C351" s="145"/>
      <c r="D351" s="145"/>
      <c r="E351" s="146"/>
      <c r="F351" s="146"/>
      <c r="G351" s="146"/>
      <c r="H351" s="147"/>
      <c r="I351" s="147"/>
      <c r="J351" s="147"/>
      <c r="K351" s="147"/>
      <c r="L351" s="147"/>
      <c r="M351" s="147"/>
      <c r="N351" s="147"/>
      <c r="O351" s="147"/>
      <c r="P351" s="147"/>
      <c r="Q351" s="144"/>
    </row>
    <row r="352" spans="1:17" s="99" customFormat="1" x14ac:dyDescent="0.25">
      <c r="A352" s="144"/>
      <c r="B352" s="145"/>
      <c r="C352" s="145"/>
      <c r="D352" s="145"/>
      <c r="E352" s="146"/>
      <c r="F352" s="146"/>
      <c r="G352" s="146"/>
      <c r="H352" s="147"/>
      <c r="I352" s="147"/>
      <c r="J352" s="147"/>
      <c r="K352" s="147"/>
      <c r="L352" s="147"/>
      <c r="M352" s="147"/>
      <c r="N352" s="147"/>
      <c r="O352" s="147"/>
      <c r="P352" s="147"/>
      <c r="Q352" s="144"/>
    </row>
    <row r="353" spans="1:17" s="99" customFormat="1" x14ac:dyDescent="0.25">
      <c r="A353" s="144"/>
      <c r="B353" s="145"/>
      <c r="C353" s="145"/>
      <c r="D353" s="145"/>
      <c r="E353" s="146"/>
      <c r="F353" s="146"/>
      <c r="G353" s="146"/>
      <c r="H353" s="147"/>
      <c r="I353" s="147"/>
      <c r="J353" s="147"/>
      <c r="K353" s="147"/>
      <c r="L353" s="147"/>
      <c r="M353" s="147"/>
      <c r="N353" s="147"/>
      <c r="O353" s="147"/>
      <c r="P353" s="147"/>
      <c r="Q353" s="144"/>
    </row>
    <row r="354" spans="1:17" s="99" customFormat="1" x14ac:dyDescent="0.25">
      <c r="A354" s="144"/>
      <c r="B354" s="145"/>
      <c r="C354" s="145"/>
      <c r="D354" s="145"/>
      <c r="E354" s="146"/>
      <c r="F354" s="146"/>
      <c r="G354" s="146"/>
      <c r="H354" s="147"/>
      <c r="I354" s="147"/>
      <c r="J354" s="147"/>
      <c r="K354" s="147"/>
      <c r="L354" s="147"/>
      <c r="M354" s="147"/>
      <c r="N354" s="147"/>
      <c r="O354" s="147"/>
      <c r="P354" s="147"/>
      <c r="Q354" s="144"/>
    </row>
    <row r="355" spans="1:17" s="99" customFormat="1" x14ac:dyDescent="0.25">
      <c r="A355" s="144"/>
      <c r="B355" s="145"/>
      <c r="C355" s="145"/>
      <c r="D355" s="145"/>
      <c r="E355" s="146"/>
      <c r="F355" s="146"/>
      <c r="G355" s="146"/>
      <c r="H355" s="147"/>
      <c r="I355" s="147"/>
      <c r="J355" s="147"/>
      <c r="K355" s="147"/>
      <c r="L355" s="147"/>
      <c r="M355" s="147"/>
      <c r="N355" s="147"/>
      <c r="O355" s="147"/>
      <c r="P355" s="147"/>
      <c r="Q355" s="144"/>
    </row>
    <row r="356" spans="1:17" s="99" customFormat="1" x14ac:dyDescent="0.25">
      <c r="A356" s="144"/>
      <c r="B356" s="145"/>
      <c r="C356" s="145"/>
      <c r="D356" s="145"/>
      <c r="E356" s="146"/>
      <c r="F356" s="146"/>
      <c r="G356" s="146"/>
      <c r="H356" s="147"/>
      <c r="I356" s="147"/>
      <c r="J356" s="147"/>
      <c r="K356" s="147"/>
      <c r="L356" s="147"/>
      <c r="M356" s="147"/>
      <c r="N356" s="147"/>
      <c r="O356" s="147"/>
      <c r="P356" s="147"/>
      <c r="Q356" s="144"/>
    </row>
    <row r="357" spans="1:17" s="99" customFormat="1" x14ac:dyDescent="0.25">
      <c r="A357" s="144"/>
      <c r="B357" s="145"/>
      <c r="C357" s="145"/>
      <c r="D357" s="145"/>
      <c r="E357" s="146"/>
      <c r="F357" s="146"/>
      <c r="G357" s="146"/>
      <c r="H357" s="147"/>
      <c r="I357" s="147"/>
      <c r="J357" s="147"/>
      <c r="K357" s="147"/>
      <c r="L357" s="147"/>
      <c r="M357" s="147"/>
      <c r="N357" s="147"/>
      <c r="O357" s="147"/>
      <c r="P357" s="147"/>
      <c r="Q357" s="144"/>
    </row>
    <row r="358" spans="1:17" s="99" customFormat="1" x14ac:dyDescent="0.25">
      <c r="A358" s="144"/>
      <c r="B358" s="145"/>
      <c r="C358" s="145"/>
      <c r="D358" s="145"/>
      <c r="E358" s="146"/>
      <c r="F358" s="146"/>
      <c r="G358" s="146"/>
      <c r="H358" s="147"/>
      <c r="I358" s="147"/>
      <c r="J358" s="147"/>
      <c r="K358" s="147"/>
      <c r="L358" s="147"/>
      <c r="M358" s="147"/>
      <c r="N358" s="147"/>
      <c r="O358" s="147"/>
      <c r="P358" s="147"/>
      <c r="Q358" s="144"/>
    </row>
    <row r="359" spans="1:17" s="99" customFormat="1" x14ac:dyDescent="0.25">
      <c r="A359" s="144"/>
      <c r="B359" s="145"/>
      <c r="C359" s="145"/>
      <c r="D359" s="145"/>
      <c r="E359" s="146"/>
      <c r="F359" s="146"/>
      <c r="G359" s="146"/>
      <c r="H359" s="147"/>
      <c r="I359" s="147"/>
      <c r="J359" s="147"/>
      <c r="K359" s="147"/>
      <c r="L359" s="147"/>
      <c r="M359" s="147"/>
      <c r="N359" s="147"/>
      <c r="O359" s="147"/>
      <c r="P359" s="147"/>
      <c r="Q359" s="144"/>
    </row>
    <row r="360" spans="1:17" s="99" customFormat="1" x14ac:dyDescent="0.25">
      <c r="A360" s="144"/>
      <c r="B360" s="145"/>
      <c r="C360" s="145"/>
      <c r="D360" s="145"/>
      <c r="E360" s="146"/>
      <c r="F360" s="146"/>
      <c r="G360" s="146"/>
      <c r="H360" s="147"/>
      <c r="I360" s="147"/>
      <c r="J360" s="147"/>
      <c r="K360" s="147"/>
      <c r="L360" s="147"/>
      <c r="M360" s="147"/>
      <c r="N360" s="147"/>
      <c r="O360" s="147"/>
      <c r="P360" s="147"/>
      <c r="Q360" s="144"/>
    </row>
    <row r="361" spans="1:17" s="99" customFormat="1" x14ac:dyDescent="0.25">
      <c r="A361" s="144"/>
      <c r="B361" s="145"/>
      <c r="C361" s="145"/>
      <c r="D361" s="145"/>
      <c r="E361" s="146"/>
      <c r="F361" s="146"/>
      <c r="G361" s="146"/>
      <c r="H361" s="147"/>
      <c r="I361" s="147"/>
      <c r="J361" s="147"/>
      <c r="K361" s="147"/>
      <c r="L361" s="147"/>
      <c r="M361" s="147"/>
      <c r="N361" s="147"/>
      <c r="O361" s="147"/>
      <c r="P361" s="147"/>
      <c r="Q361" s="144"/>
    </row>
    <row r="362" spans="1:17" s="99" customFormat="1" x14ac:dyDescent="0.25">
      <c r="A362" s="144"/>
      <c r="B362" s="145"/>
      <c r="C362" s="145"/>
      <c r="D362" s="145"/>
      <c r="E362" s="146"/>
      <c r="F362" s="146"/>
      <c r="G362" s="146"/>
      <c r="H362" s="147"/>
      <c r="I362" s="147"/>
      <c r="J362" s="147"/>
      <c r="K362" s="147"/>
      <c r="L362" s="147"/>
      <c r="M362" s="147"/>
      <c r="N362" s="147"/>
      <c r="O362" s="147"/>
      <c r="P362" s="147"/>
      <c r="Q362" s="144"/>
    </row>
    <row r="363" spans="1:17" s="99" customFormat="1" x14ac:dyDescent="0.25">
      <c r="A363" s="144"/>
      <c r="B363" s="145"/>
      <c r="C363" s="145"/>
      <c r="D363" s="145"/>
      <c r="E363" s="146"/>
      <c r="F363" s="146"/>
      <c r="G363" s="146"/>
      <c r="H363" s="147"/>
      <c r="I363" s="147"/>
      <c r="J363" s="147"/>
      <c r="K363" s="147"/>
      <c r="L363" s="147"/>
      <c r="M363" s="147"/>
      <c r="N363" s="147"/>
      <c r="O363" s="147"/>
      <c r="P363" s="147"/>
      <c r="Q363" s="144"/>
    </row>
    <row r="364" spans="1:17" s="99" customFormat="1" x14ac:dyDescent="0.25">
      <c r="A364" s="144"/>
      <c r="B364" s="145"/>
      <c r="C364" s="145"/>
      <c r="D364" s="145"/>
      <c r="E364" s="146"/>
      <c r="F364" s="146"/>
      <c r="G364" s="146"/>
      <c r="H364" s="147"/>
      <c r="I364" s="147"/>
      <c r="J364" s="147"/>
      <c r="K364" s="147"/>
      <c r="L364" s="147"/>
      <c r="M364" s="147"/>
      <c r="N364" s="147"/>
      <c r="O364" s="147"/>
      <c r="P364" s="147"/>
      <c r="Q364" s="144"/>
    </row>
    <row r="365" spans="1:17" s="99" customFormat="1" x14ac:dyDescent="0.25">
      <c r="A365" s="144"/>
      <c r="B365" s="145"/>
      <c r="C365" s="145"/>
      <c r="D365" s="145"/>
      <c r="E365" s="146"/>
      <c r="F365" s="146"/>
      <c r="G365" s="146"/>
      <c r="H365" s="147"/>
      <c r="I365" s="147"/>
      <c r="J365" s="147"/>
      <c r="K365" s="147"/>
      <c r="L365" s="147"/>
      <c r="M365" s="147"/>
      <c r="N365" s="147"/>
      <c r="O365" s="147"/>
      <c r="P365" s="147"/>
      <c r="Q365" s="144"/>
    </row>
    <row r="366" spans="1:17" s="99" customFormat="1" x14ac:dyDescent="0.25">
      <c r="A366" s="144"/>
      <c r="B366" s="145"/>
      <c r="C366" s="145"/>
      <c r="D366" s="145"/>
      <c r="E366" s="146"/>
      <c r="F366" s="146"/>
      <c r="G366" s="146"/>
      <c r="H366" s="147"/>
      <c r="I366" s="147"/>
      <c r="J366" s="147"/>
      <c r="K366" s="147"/>
      <c r="L366" s="147"/>
      <c r="M366" s="147"/>
      <c r="N366" s="147"/>
      <c r="O366" s="147"/>
      <c r="P366" s="147"/>
      <c r="Q366" s="144"/>
    </row>
    <row r="367" spans="1:17" s="99" customFormat="1" x14ac:dyDescent="0.25">
      <c r="A367" s="144"/>
      <c r="B367" s="145"/>
      <c r="C367" s="145"/>
      <c r="D367" s="145"/>
      <c r="E367" s="146"/>
      <c r="F367" s="146"/>
      <c r="G367" s="146"/>
      <c r="H367" s="147"/>
      <c r="I367" s="147"/>
      <c r="J367" s="147"/>
      <c r="K367" s="147"/>
      <c r="L367" s="147"/>
      <c r="M367" s="147"/>
      <c r="N367" s="147"/>
      <c r="O367" s="147"/>
      <c r="P367" s="147"/>
      <c r="Q367" s="144"/>
    </row>
    <row r="368" spans="1:17" s="99" customFormat="1" x14ac:dyDescent="0.25">
      <c r="A368" s="144"/>
      <c r="B368" s="145"/>
      <c r="C368" s="145"/>
      <c r="D368" s="145"/>
      <c r="E368" s="146"/>
      <c r="F368" s="146"/>
      <c r="G368" s="146"/>
      <c r="H368" s="147"/>
      <c r="I368" s="147"/>
      <c r="J368" s="147"/>
      <c r="K368" s="147"/>
      <c r="L368" s="147"/>
      <c r="M368" s="147"/>
      <c r="N368" s="147"/>
      <c r="O368" s="147"/>
      <c r="P368" s="147"/>
      <c r="Q368" s="144"/>
    </row>
    <row r="369" spans="1:17" s="99" customFormat="1" x14ac:dyDescent="0.25">
      <c r="A369" s="144"/>
      <c r="B369" s="145"/>
      <c r="C369" s="145"/>
      <c r="D369" s="145"/>
      <c r="E369" s="146"/>
      <c r="F369" s="146"/>
      <c r="G369" s="146"/>
      <c r="H369" s="147"/>
      <c r="I369" s="147"/>
      <c r="J369" s="147"/>
      <c r="K369" s="147"/>
      <c r="L369" s="147"/>
      <c r="M369" s="147"/>
      <c r="N369" s="147"/>
      <c r="O369" s="147"/>
      <c r="P369" s="147"/>
      <c r="Q369" s="144"/>
    </row>
    <row r="370" spans="1:17" s="99" customFormat="1" x14ac:dyDescent="0.25">
      <c r="A370" s="144"/>
      <c r="B370" s="145"/>
      <c r="C370" s="145"/>
      <c r="D370" s="145"/>
      <c r="E370" s="146"/>
      <c r="F370" s="146"/>
      <c r="G370" s="146"/>
      <c r="H370" s="147"/>
      <c r="I370" s="147"/>
      <c r="J370" s="147"/>
      <c r="K370" s="147"/>
      <c r="L370" s="147"/>
      <c r="M370" s="147"/>
      <c r="N370" s="147"/>
      <c r="O370" s="147"/>
      <c r="P370" s="147"/>
      <c r="Q370" s="144"/>
    </row>
    <row r="371" spans="1:17" s="99" customFormat="1" x14ac:dyDescent="0.25">
      <c r="A371" s="144"/>
      <c r="B371" s="145"/>
      <c r="C371" s="145"/>
      <c r="D371" s="145"/>
      <c r="E371" s="146"/>
      <c r="F371" s="146"/>
      <c r="G371" s="146"/>
      <c r="H371" s="147"/>
      <c r="I371" s="147"/>
      <c r="J371" s="147"/>
      <c r="K371" s="147"/>
      <c r="L371" s="147"/>
      <c r="M371" s="147"/>
      <c r="N371" s="147"/>
      <c r="O371" s="147"/>
      <c r="P371" s="147"/>
      <c r="Q371" s="144"/>
    </row>
    <row r="372" spans="1:17" s="99" customFormat="1" x14ac:dyDescent="0.25">
      <c r="A372" s="144"/>
      <c r="B372" s="145"/>
      <c r="C372" s="145"/>
      <c r="D372" s="145"/>
      <c r="E372" s="146"/>
      <c r="F372" s="146"/>
      <c r="G372" s="146"/>
      <c r="H372" s="147"/>
      <c r="I372" s="147"/>
      <c r="J372" s="147"/>
      <c r="K372" s="147"/>
      <c r="L372" s="147"/>
      <c r="M372" s="147"/>
      <c r="N372" s="147"/>
      <c r="O372" s="147"/>
      <c r="P372" s="147"/>
      <c r="Q372" s="144"/>
    </row>
    <row r="373" spans="1:17" s="99" customFormat="1" x14ac:dyDescent="0.25">
      <c r="A373" s="144"/>
      <c r="B373" s="145"/>
      <c r="C373" s="145"/>
      <c r="D373" s="145"/>
      <c r="E373" s="146"/>
      <c r="F373" s="146"/>
      <c r="G373" s="146"/>
      <c r="H373" s="147"/>
      <c r="I373" s="147"/>
      <c r="J373" s="147"/>
      <c r="K373" s="147"/>
      <c r="L373" s="147"/>
      <c r="M373" s="147"/>
      <c r="N373" s="147"/>
      <c r="O373" s="147"/>
      <c r="P373" s="147"/>
      <c r="Q373" s="144"/>
    </row>
    <row r="374" spans="1:17" s="99" customFormat="1" x14ac:dyDescent="0.25">
      <c r="A374" s="144"/>
      <c r="B374" s="145"/>
      <c r="C374" s="145"/>
      <c r="D374" s="145"/>
      <c r="E374" s="146"/>
      <c r="F374" s="146"/>
      <c r="G374" s="146"/>
      <c r="H374" s="147"/>
      <c r="I374" s="147"/>
      <c r="J374" s="147"/>
      <c r="K374" s="147"/>
      <c r="L374" s="147"/>
      <c r="M374" s="147"/>
      <c r="N374" s="147"/>
      <c r="O374" s="147"/>
      <c r="P374" s="147"/>
      <c r="Q374" s="144"/>
    </row>
    <row r="375" spans="1:17" s="99" customFormat="1" x14ac:dyDescent="0.25">
      <c r="A375" s="144"/>
      <c r="B375" s="145"/>
      <c r="C375" s="145"/>
      <c r="D375" s="145"/>
      <c r="E375" s="146"/>
      <c r="F375" s="146"/>
      <c r="G375" s="146"/>
      <c r="H375" s="147"/>
      <c r="I375" s="147"/>
      <c r="J375" s="147"/>
      <c r="K375" s="147"/>
      <c r="L375" s="147"/>
      <c r="M375" s="147"/>
      <c r="N375" s="147"/>
      <c r="O375" s="147"/>
      <c r="P375" s="147"/>
      <c r="Q375" s="144"/>
    </row>
    <row r="376" spans="1:17" s="99" customFormat="1" x14ac:dyDescent="0.25">
      <c r="A376" s="144"/>
      <c r="B376" s="145"/>
      <c r="C376" s="145"/>
      <c r="D376" s="145"/>
      <c r="E376" s="146"/>
      <c r="F376" s="146"/>
      <c r="G376" s="146"/>
      <c r="H376" s="147"/>
      <c r="I376" s="147"/>
      <c r="J376" s="147"/>
      <c r="K376" s="147"/>
      <c r="L376" s="147"/>
      <c r="M376" s="147"/>
      <c r="N376" s="147"/>
      <c r="O376" s="147"/>
      <c r="P376" s="147"/>
      <c r="Q376" s="144"/>
    </row>
    <row r="377" spans="1:17" s="99" customFormat="1" x14ac:dyDescent="0.25">
      <c r="A377" s="144"/>
      <c r="B377" s="145"/>
      <c r="C377" s="145"/>
      <c r="D377" s="145"/>
      <c r="E377" s="146"/>
      <c r="F377" s="146"/>
      <c r="G377" s="146"/>
      <c r="H377" s="147"/>
      <c r="I377" s="147"/>
      <c r="J377" s="147"/>
      <c r="K377" s="147"/>
      <c r="L377" s="147"/>
      <c r="M377" s="147"/>
      <c r="N377" s="147"/>
      <c r="O377" s="147"/>
      <c r="P377" s="147"/>
      <c r="Q377" s="144"/>
    </row>
    <row r="378" spans="1:17" s="99" customFormat="1" x14ac:dyDescent="0.25">
      <c r="A378" s="144"/>
      <c r="B378" s="145"/>
      <c r="C378" s="145"/>
      <c r="D378" s="145"/>
      <c r="E378" s="146"/>
      <c r="F378" s="146"/>
      <c r="G378" s="146"/>
      <c r="H378" s="147"/>
      <c r="I378" s="147"/>
      <c r="J378" s="147"/>
      <c r="K378" s="147"/>
      <c r="L378" s="147"/>
      <c r="M378" s="147"/>
      <c r="N378" s="147"/>
      <c r="O378" s="147"/>
      <c r="P378" s="147"/>
      <c r="Q378" s="144"/>
    </row>
    <row r="379" spans="1:17" s="99" customFormat="1" x14ac:dyDescent="0.25">
      <c r="A379" s="144"/>
      <c r="B379" s="145"/>
      <c r="C379" s="145"/>
      <c r="D379" s="145"/>
      <c r="E379" s="146"/>
      <c r="F379" s="146"/>
      <c r="G379" s="146"/>
      <c r="H379" s="147"/>
      <c r="I379" s="147"/>
      <c r="J379" s="147"/>
      <c r="K379" s="147"/>
      <c r="L379" s="147"/>
      <c r="M379" s="147"/>
      <c r="N379" s="147"/>
      <c r="O379" s="147"/>
      <c r="P379" s="147"/>
      <c r="Q379" s="144"/>
    </row>
    <row r="380" spans="1:17" s="99" customFormat="1" x14ac:dyDescent="0.25">
      <c r="A380" s="144"/>
      <c r="B380" s="145"/>
      <c r="C380" s="145"/>
      <c r="D380" s="145"/>
      <c r="E380" s="146"/>
      <c r="F380" s="146"/>
      <c r="G380" s="146"/>
      <c r="H380" s="147"/>
      <c r="I380" s="147"/>
      <c r="J380" s="147"/>
      <c r="K380" s="147"/>
      <c r="L380" s="147"/>
      <c r="M380" s="147"/>
      <c r="N380" s="147"/>
      <c r="O380" s="147"/>
      <c r="P380" s="147"/>
      <c r="Q380" s="144"/>
    </row>
    <row r="381" spans="1:17" s="99" customFormat="1" x14ac:dyDescent="0.25">
      <c r="A381" s="144"/>
      <c r="B381" s="145"/>
      <c r="C381" s="145"/>
      <c r="D381" s="145"/>
      <c r="E381" s="146"/>
      <c r="F381" s="146"/>
      <c r="G381" s="146"/>
      <c r="H381" s="147"/>
      <c r="I381" s="147"/>
      <c r="J381" s="147"/>
      <c r="K381" s="147"/>
      <c r="L381" s="147"/>
      <c r="M381" s="147"/>
      <c r="N381" s="147"/>
      <c r="O381" s="147"/>
      <c r="P381" s="147"/>
      <c r="Q381" s="144"/>
    </row>
    <row r="382" spans="1:17" s="99" customFormat="1" x14ac:dyDescent="0.25">
      <c r="A382" s="144"/>
      <c r="B382" s="145"/>
      <c r="C382" s="145"/>
      <c r="D382" s="145"/>
      <c r="E382" s="146"/>
      <c r="F382" s="146"/>
      <c r="G382" s="146"/>
      <c r="H382" s="147"/>
      <c r="I382" s="147"/>
      <c r="J382" s="147"/>
      <c r="K382" s="147"/>
      <c r="L382" s="147"/>
      <c r="M382" s="147"/>
      <c r="N382" s="147"/>
      <c r="O382" s="147"/>
      <c r="P382" s="147"/>
      <c r="Q382" s="144"/>
    </row>
    <row r="383" spans="1:17" s="99" customFormat="1" x14ac:dyDescent="0.25">
      <c r="A383" s="144"/>
      <c r="B383" s="145"/>
      <c r="C383" s="145"/>
      <c r="D383" s="145"/>
      <c r="E383" s="146"/>
      <c r="F383" s="146"/>
      <c r="G383" s="146"/>
      <c r="H383" s="147"/>
      <c r="I383" s="147"/>
      <c r="J383" s="147"/>
      <c r="K383" s="147"/>
      <c r="L383" s="147"/>
      <c r="M383" s="147"/>
      <c r="N383" s="147"/>
      <c r="O383" s="147"/>
      <c r="P383" s="147"/>
      <c r="Q383" s="144"/>
    </row>
    <row r="384" spans="1:17" s="99" customFormat="1" x14ac:dyDescent="0.25">
      <c r="A384" s="144"/>
      <c r="B384" s="145"/>
      <c r="C384" s="145"/>
      <c r="D384" s="145"/>
      <c r="E384" s="146"/>
      <c r="F384" s="146"/>
      <c r="G384" s="146"/>
      <c r="H384" s="147"/>
      <c r="I384" s="147"/>
      <c r="J384" s="147"/>
      <c r="K384" s="147"/>
      <c r="L384" s="147"/>
      <c r="M384" s="147"/>
      <c r="N384" s="147"/>
      <c r="O384" s="147"/>
      <c r="P384" s="147"/>
      <c r="Q384" s="144"/>
    </row>
    <row r="385" spans="1:17" s="99" customFormat="1" x14ac:dyDescent="0.25">
      <c r="A385" s="144"/>
      <c r="B385" s="145"/>
      <c r="C385" s="145"/>
      <c r="D385" s="145"/>
      <c r="E385" s="146"/>
      <c r="F385" s="146"/>
      <c r="G385" s="146"/>
      <c r="H385" s="147"/>
      <c r="I385" s="147"/>
      <c r="J385" s="147"/>
      <c r="K385" s="147"/>
      <c r="L385" s="147"/>
      <c r="M385" s="147"/>
      <c r="N385" s="147"/>
      <c r="O385" s="147"/>
      <c r="P385" s="147"/>
      <c r="Q385" s="144"/>
    </row>
    <row r="386" spans="1:17" s="99" customFormat="1" x14ac:dyDescent="0.25">
      <c r="A386" s="144"/>
      <c r="B386" s="145"/>
      <c r="C386" s="145"/>
      <c r="D386" s="145"/>
      <c r="E386" s="146"/>
      <c r="F386" s="146"/>
      <c r="G386" s="146"/>
      <c r="H386" s="147"/>
      <c r="I386" s="147"/>
      <c r="J386" s="147"/>
      <c r="K386" s="147"/>
      <c r="L386" s="147"/>
      <c r="M386" s="147"/>
      <c r="N386" s="147"/>
      <c r="O386" s="147"/>
      <c r="P386" s="147"/>
      <c r="Q386" s="144"/>
    </row>
    <row r="387" spans="1:17" s="99" customFormat="1" x14ac:dyDescent="0.25">
      <c r="A387" s="144"/>
      <c r="B387" s="145"/>
      <c r="C387" s="145"/>
      <c r="D387" s="145"/>
      <c r="E387" s="146"/>
      <c r="F387" s="146"/>
      <c r="G387" s="146"/>
      <c r="H387" s="147"/>
      <c r="I387" s="147"/>
      <c r="J387" s="147"/>
      <c r="K387" s="147"/>
      <c r="L387" s="147"/>
      <c r="M387" s="147"/>
      <c r="N387" s="147"/>
      <c r="O387" s="147"/>
      <c r="P387" s="147"/>
      <c r="Q387" s="144"/>
    </row>
    <row r="388" spans="1:17" s="99" customFormat="1" x14ac:dyDescent="0.25">
      <c r="A388" s="144"/>
      <c r="B388" s="145"/>
      <c r="C388" s="145"/>
      <c r="D388" s="145"/>
      <c r="E388" s="146"/>
      <c r="F388" s="146"/>
      <c r="G388" s="146"/>
      <c r="H388" s="147"/>
      <c r="I388" s="147"/>
      <c r="J388" s="147"/>
      <c r="K388" s="147"/>
      <c r="L388" s="147"/>
      <c r="M388" s="147"/>
      <c r="N388" s="147"/>
      <c r="O388" s="147"/>
      <c r="P388" s="147"/>
      <c r="Q388" s="144"/>
    </row>
    <row r="389" spans="1:17" s="99" customFormat="1" x14ac:dyDescent="0.25">
      <c r="A389" s="144"/>
      <c r="B389" s="145"/>
      <c r="C389" s="145"/>
      <c r="D389" s="145"/>
      <c r="E389" s="146"/>
      <c r="F389" s="146"/>
      <c r="G389" s="146"/>
      <c r="H389" s="147"/>
      <c r="I389" s="147"/>
      <c r="J389" s="147"/>
      <c r="K389" s="147"/>
      <c r="L389" s="147"/>
      <c r="M389" s="147"/>
      <c r="N389" s="147"/>
      <c r="O389" s="147"/>
      <c r="P389" s="147"/>
      <c r="Q389" s="144"/>
    </row>
    <row r="390" spans="1:17" s="99" customFormat="1" x14ac:dyDescent="0.25">
      <c r="A390" s="144"/>
      <c r="B390" s="145"/>
      <c r="C390" s="145"/>
      <c r="D390" s="145"/>
      <c r="E390" s="146"/>
      <c r="F390" s="146"/>
      <c r="G390" s="146"/>
      <c r="H390" s="147"/>
      <c r="I390" s="147"/>
      <c r="J390" s="147"/>
      <c r="K390" s="147"/>
      <c r="L390" s="147"/>
      <c r="M390" s="147"/>
      <c r="N390" s="147"/>
      <c r="O390" s="147"/>
      <c r="P390" s="147"/>
      <c r="Q390" s="144"/>
    </row>
    <row r="391" spans="1:17" s="99" customFormat="1" x14ac:dyDescent="0.25">
      <c r="A391" s="144"/>
      <c r="B391" s="145"/>
      <c r="C391" s="145"/>
      <c r="D391" s="145"/>
      <c r="E391" s="146"/>
      <c r="F391" s="146"/>
      <c r="G391" s="146"/>
      <c r="H391" s="147"/>
      <c r="I391" s="147"/>
      <c r="J391" s="147"/>
      <c r="K391" s="147"/>
      <c r="L391" s="147"/>
      <c r="M391" s="147"/>
      <c r="N391" s="147"/>
      <c r="O391" s="147"/>
      <c r="P391" s="147"/>
      <c r="Q391" s="144"/>
    </row>
    <row r="392" spans="1:17" s="99" customFormat="1" x14ac:dyDescent="0.25">
      <c r="A392" s="144"/>
      <c r="B392" s="145"/>
      <c r="C392" s="145"/>
      <c r="D392" s="145"/>
      <c r="E392" s="146"/>
      <c r="F392" s="146"/>
      <c r="G392" s="146"/>
      <c r="H392" s="147"/>
      <c r="I392" s="147"/>
      <c r="J392" s="147"/>
      <c r="K392" s="147"/>
      <c r="L392" s="147"/>
      <c r="M392" s="147"/>
      <c r="N392" s="147"/>
      <c r="O392" s="147"/>
      <c r="P392" s="147"/>
      <c r="Q392" s="144"/>
    </row>
    <row r="393" spans="1:17" s="99" customFormat="1" x14ac:dyDescent="0.25">
      <c r="A393" s="144"/>
      <c r="B393" s="145"/>
      <c r="C393" s="145"/>
      <c r="D393" s="145"/>
      <c r="E393" s="146"/>
      <c r="F393" s="146"/>
      <c r="G393" s="146"/>
      <c r="H393" s="147"/>
      <c r="I393" s="147"/>
      <c r="J393" s="147"/>
      <c r="K393" s="147"/>
      <c r="L393" s="147"/>
      <c r="M393" s="147"/>
      <c r="N393" s="147"/>
      <c r="O393" s="147"/>
      <c r="P393" s="147"/>
      <c r="Q393" s="144"/>
    </row>
    <row r="394" spans="1:17" s="99" customFormat="1" x14ac:dyDescent="0.25">
      <c r="A394" s="144"/>
      <c r="B394" s="145"/>
      <c r="C394" s="145"/>
      <c r="D394" s="145"/>
      <c r="E394" s="146"/>
      <c r="F394" s="146"/>
      <c r="G394" s="146"/>
      <c r="H394" s="147"/>
      <c r="I394" s="147"/>
      <c r="J394" s="147"/>
      <c r="K394" s="147"/>
      <c r="L394" s="147"/>
      <c r="M394" s="147"/>
      <c r="N394" s="147"/>
      <c r="O394" s="147"/>
      <c r="P394" s="147"/>
      <c r="Q394" s="144"/>
    </row>
    <row r="395" spans="1:17" s="99" customFormat="1" x14ac:dyDescent="0.25">
      <c r="A395" s="144"/>
      <c r="B395" s="145"/>
      <c r="C395" s="145"/>
      <c r="D395" s="145"/>
      <c r="E395" s="146"/>
      <c r="F395" s="146"/>
      <c r="G395" s="146"/>
      <c r="H395" s="147"/>
      <c r="I395" s="147"/>
      <c r="J395" s="147"/>
      <c r="K395" s="147"/>
      <c r="L395" s="147"/>
      <c r="M395" s="147"/>
      <c r="N395" s="147"/>
      <c r="O395" s="147"/>
      <c r="P395" s="147"/>
      <c r="Q395" s="144"/>
    </row>
    <row r="396" spans="1:17" s="99" customFormat="1" x14ac:dyDescent="0.25">
      <c r="A396" s="144"/>
      <c r="B396" s="145"/>
      <c r="C396" s="145"/>
      <c r="D396" s="145"/>
      <c r="E396" s="146"/>
      <c r="F396" s="146"/>
      <c r="G396" s="146"/>
      <c r="H396" s="147"/>
      <c r="I396" s="147"/>
      <c r="J396" s="147"/>
      <c r="K396" s="147"/>
      <c r="L396" s="147"/>
      <c r="M396" s="147"/>
      <c r="N396" s="147"/>
      <c r="O396" s="147"/>
      <c r="P396" s="147"/>
      <c r="Q396" s="144"/>
    </row>
    <row r="397" spans="1:17" s="99" customFormat="1" x14ac:dyDescent="0.25">
      <c r="A397" s="144"/>
      <c r="B397" s="145"/>
      <c r="C397" s="145"/>
      <c r="D397" s="145"/>
      <c r="E397" s="146"/>
      <c r="F397" s="146"/>
      <c r="G397" s="146"/>
      <c r="H397" s="147"/>
      <c r="I397" s="147"/>
      <c r="J397" s="147"/>
      <c r="K397" s="147"/>
      <c r="L397" s="147"/>
      <c r="M397" s="147"/>
      <c r="N397" s="147"/>
      <c r="O397" s="147"/>
      <c r="P397" s="147"/>
      <c r="Q397" s="144"/>
    </row>
    <row r="398" spans="1:17" s="99" customFormat="1" x14ac:dyDescent="0.25">
      <c r="A398" s="144"/>
      <c r="B398" s="145"/>
      <c r="C398" s="145"/>
      <c r="D398" s="145"/>
      <c r="E398" s="146"/>
      <c r="F398" s="146"/>
      <c r="G398" s="146"/>
      <c r="H398" s="147"/>
      <c r="I398" s="147"/>
      <c r="J398" s="147"/>
      <c r="K398" s="147"/>
      <c r="L398" s="147"/>
      <c r="M398" s="147"/>
      <c r="N398" s="147"/>
      <c r="O398" s="147"/>
      <c r="P398" s="147"/>
      <c r="Q398" s="144"/>
    </row>
    <row r="399" spans="1:17" s="99" customFormat="1" x14ac:dyDescent="0.25">
      <c r="A399" s="144"/>
      <c r="B399" s="145"/>
      <c r="C399" s="145"/>
      <c r="D399" s="145"/>
      <c r="E399" s="146"/>
      <c r="F399" s="146"/>
      <c r="G399" s="146"/>
      <c r="H399" s="147"/>
      <c r="I399" s="147"/>
      <c r="J399" s="147"/>
      <c r="K399" s="147"/>
      <c r="L399" s="147"/>
      <c r="M399" s="147"/>
      <c r="N399" s="147"/>
      <c r="O399" s="147"/>
      <c r="P399" s="147"/>
      <c r="Q399" s="144"/>
    </row>
    <row r="400" spans="1:17" s="99" customFormat="1" x14ac:dyDescent="0.25">
      <c r="A400" s="144"/>
      <c r="B400" s="145"/>
      <c r="C400" s="145"/>
      <c r="D400" s="145"/>
      <c r="E400" s="146"/>
      <c r="F400" s="146"/>
      <c r="G400" s="146"/>
      <c r="H400" s="147"/>
      <c r="I400" s="147"/>
      <c r="J400" s="147"/>
      <c r="K400" s="147"/>
      <c r="L400" s="147"/>
      <c r="M400" s="147"/>
      <c r="N400" s="147"/>
      <c r="O400" s="147"/>
      <c r="P400" s="147"/>
      <c r="Q400" s="144"/>
    </row>
    <row r="401" spans="1:17" s="99" customFormat="1" x14ac:dyDescent="0.25">
      <c r="A401" s="144"/>
      <c r="B401" s="145"/>
      <c r="C401" s="145"/>
      <c r="D401" s="145"/>
      <c r="E401" s="146"/>
      <c r="F401" s="146"/>
      <c r="G401" s="146"/>
      <c r="H401" s="147"/>
      <c r="I401" s="147"/>
      <c r="J401" s="147"/>
      <c r="K401" s="147"/>
      <c r="L401" s="147"/>
      <c r="M401" s="147"/>
      <c r="N401" s="147"/>
      <c r="O401" s="147"/>
      <c r="P401" s="147"/>
      <c r="Q401" s="144"/>
    </row>
    <row r="402" spans="1:17" s="99" customFormat="1" x14ac:dyDescent="0.25">
      <c r="A402" s="144"/>
      <c r="B402" s="145"/>
      <c r="C402" s="145"/>
      <c r="D402" s="145"/>
      <c r="E402" s="146"/>
      <c r="F402" s="146"/>
      <c r="G402" s="146"/>
      <c r="H402" s="147"/>
      <c r="I402" s="147"/>
      <c r="J402" s="147"/>
      <c r="K402" s="147"/>
      <c r="L402" s="147"/>
      <c r="M402" s="147"/>
      <c r="N402" s="147"/>
      <c r="O402" s="147"/>
      <c r="P402" s="147"/>
      <c r="Q402" s="144"/>
    </row>
    <row r="403" spans="1:17" s="99" customFormat="1" x14ac:dyDescent="0.25">
      <c r="A403" s="144"/>
      <c r="B403" s="145"/>
      <c r="C403" s="145"/>
      <c r="D403" s="145"/>
      <c r="E403" s="146"/>
      <c r="F403" s="146"/>
      <c r="G403" s="146"/>
      <c r="H403" s="147"/>
      <c r="I403" s="147"/>
      <c r="J403" s="147"/>
      <c r="K403" s="147"/>
      <c r="L403" s="147"/>
      <c r="M403" s="147"/>
      <c r="N403" s="147"/>
      <c r="O403" s="147"/>
      <c r="P403" s="147"/>
      <c r="Q403" s="144"/>
    </row>
    <row r="404" spans="1:17" s="99" customFormat="1" x14ac:dyDescent="0.25">
      <c r="A404" s="144"/>
      <c r="B404" s="145"/>
      <c r="C404" s="145"/>
      <c r="D404" s="145"/>
      <c r="E404" s="146"/>
      <c r="F404" s="146"/>
      <c r="G404" s="146"/>
      <c r="H404" s="147"/>
      <c r="I404" s="147"/>
      <c r="J404" s="147"/>
      <c r="K404" s="147"/>
      <c r="L404" s="147"/>
      <c r="M404" s="147"/>
      <c r="N404" s="147"/>
      <c r="O404" s="147"/>
      <c r="P404" s="147"/>
      <c r="Q404" s="144"/>
    </row>
    <row r="405" spans="1:17" s="99" customFormat="1" x14ac:dyDescent="0.25">
      <c r="A405" s="144"/>
      <c r="B405" s="145"/>
      <c r="C405" s="145"/>
      <c r="D405" s="145"/>
      <c r="E405" s="146"/>
      <c r="F405" s="146"/>
      <c r="G405" s="146"/>
      <c r="H405" s="147"/>
      <c r="I405" s="147"/>
      <c r="J405" s="147"/>
      <c r="K405" s="147"/>
      <c r="L405" s="147"/>
      <c r="M405" s="147"/>
      <c r="N405" s="147"/>
      <c r="O405" s="147"/>
      <c r="P405" s="147"/>
      <c r="Q405" s="144"/>
    </row>
    <row r="406" spans="1:17" s="99" customFormat="1" x14ac:dyDescent="0.25">
      <c r="A406" s="144"/>
      <c r="B406" s="145"/>
      <c r="C406" s="145"/>
      <c r="D406" s="145"/>
      <c r="E406" s="146"/>
      <c r="F406" s="146"/>
      <c r="G406" s="146"/>
      <c r="H406" s="147"/>
      <c r="I406" s="147"/>
      <c r="J406" s="147"/>
      <c r="K406" s="147"/>
      <c r="L406" s="147"/>
      <c r="M406" s="147"/>
      <c r="N406" s="147"/>
      <c r="O406" s="147"/>
      <c r="P406" s="147"/>
      <c r="Q406" s="144"/>
    </row>
    <row r="407" spans="1:17" s="99" customFormat="1" x14ac:dyDescent="0.25">
      <c r="A407" s="144"/>
      <c r="B407" s="145"/>
      <c r="C407" s="145"/>
      <c r="D407" s="145"/>
      <c r="E407" s="146"/>
      <c r="F407" s="146"/>
      <c r="G407" s="146"/>
      <c r="H407" s="147"/>
      <c r="I407" s="147"/>
      <c r="J407" s="147"/>
      <c r="K407" s="147"/>
      <c r="L407" s="147"/>
      <c r="M407" s="147"/>
      <c r="N407" s="147"/>
      <c r="O407" s="147"/>
      <c r="P407" s="147"/>
      <c r="Q407" s="144"/>
    </row>
    <row r="408" spans="1:17" s="99" customFormat="1" x14ac:dyDescent="0.25">
      <c r="A408" s="144"/>
      <c r="B408" s="145"/>
      <c r="C408" s="145"/>
      <c r="D408" s="145"/>
      <c r="E408" s="146"/>
      <c r="F408" s="146"/>
      <c r="G408" s="146"/>
      <c r="H408" s="147"/>
      <c r="I408" s="147"/>
      <c r="J408" s="147"/>
      <c r="K408" s="147"/>
      <c r="L408" s="147"/>
      <c r="M408" s="147"/>
      <c r="N408" s="147"/>
      <c r="O408" s="147"/>
      <c r="P408" s="147"/>
      <c r="Q408" s="144"/>
    </row>
    <row r="409" spans="1:17" s="99" customFormat="1" x14ac:dyDescent="0.25">
      <c r="A409" s="144"/>
      <c r="B409" s="145"/>
      <c r="C409" s="145"/>
      <c r="D409" s="145"/>
      <c r="E409" s="146"/>
      <c r="F409" s="146"/>
      <c r="G409" s="146"/>
      <c r="H409" s="147"/>
      <c r="I409" s="147"/>
      <c r="J409" s="147"/>
      <c r="K409" s="147"/>
      <c r="L409" s="147"/>
      <c r="M409" s="147"/>
      <c r="N409" s="147"/>
      <c r="O409" s="147"/>
      <c r="P409" s="147"/>
      <c r="Q409" s="144"/>
    </row>
    <row r="410" spans="1:17" s="99" customFormat="1" x14ac:dyDescent="0.25">
      <c r="A410" s="144"/>
      <c r="B410" s="145"/>
      <c r="C410" s="145"/>
      <c r="D410" s="145"/>
      <c r="E410" s="146"/>
      <c r="F410" s="146"/>
      <c r="G410" s="146"/>
      <c r="H410" s="147"/>
      <c r="I410" s="147"/>
      <c r="J410" s="147"/>
      <c r="K410" s="147"/>
      <c r="L410" s="147"/>
      <c r="M410" s="147"/>
      <c r="N410" s="147"/>
      <c r="O410" s="147"/>
      <c r="P410" s="147"/>
      <c r="Q410" s="144"/>
    </row>
    <row r="411" spans="1:17" s="99" customFormat="1" x14ac:dyDescent="0.25">
      <c r="A411" s="144"/>
      <c r="B411" s="145"/>
      <c r="C411" s="145"/>
      <c r="D411" s="145"/>
      <c r="E411" s="146"/>
      <c r="F411" s="146"/>
      <c r="G411" s="146"/>
      <c r="H411" s="147"/>
      <c r="I411" s="147"/>
      <c r="J411" s="147"/>
      <c r="K411" s="147"/>
      <c r="L411" s="147"/>
      <c r="M411" s="147"/>
      <c r="N411" s="147"/>
      <c r="O411" s="147"/>
      <c r="P411" s="147"/>
      <c r="Q411" s="144"/>
    </row>
    <row r="412" spans="1:17" s="99" customFormat="1" x14ac:dyDescent="0.25">
      <c r="A412" s="144"/>
      <c r="B412" s="145"/>
      <c r="C412" s="145"/>
      <c r="D412" s="145"/>
      <c r="E412" s="146"/>
      <c r="F412" s="146"/>
      <c r="G412" s="146"/>
      <c r="H412" s="147"/>
      <c r="I412" s="147"/>
      <c r="J412" s="147"/>
      <c r="K412" s="147"/>
      <c r="L412" s="147"/>
      <c r="M412" s="147"/>
      <c r="N412" s="147"/>
      <c r="O412" s="147"/>
      <c r="P412" s="147"/>
      <c r="Q412" s="144"/>
    </row>
    <row r="413" spans="1:17" s="99" customFormat="1" x14ac:dyDescent="0.25">
      <c r="A413" s="144"/>
      <c r="B413" s="145"/>
      <c r="C413" s="145"/>
      <c r="D413" s="145"/>
      <c r="E413" s="146"/>
      <c r="F413" s="146"/>
      <c r="G413" s="146"/>
      <c r="H413" s="147"/>
      <c r="I413" s="147"/>
      <c r="J413" s="147"/>
      <c r="K413" s="147"/>
      <c r="L413" s="147"/>
      <c r="M413" s="147"/>
      <c r="N413" s="147"/>
      <c r="O413" s="147"/>
      <c r="P413" s="147"/>
      <c r="Q413" s="144"/>
    </row>
    <row r="414" spans="1:17" s="99" customFormat="1" x14ac:dyDescent="0.25">
      <c r="A414" s="144"/>
      <c r="B414" s="145"/>
      <c r="C414" s="145"/>
      <c r="D414" s="145"/>
      <c r="E414" s="146"/>
      <c r="F414" s="146"/>
      <c r="G414" s="146"/>
      <c r="H414" s="147"/>
      <c r="I414" s="147"/>
      <c r="J414" s="147"/>
      <c r="K414" s="147"/>
      <c r="L414" s="147"/>
      <c r="M414" s="147"/>
      <c r="N414" s="147"/>
      <c r="O414" s="147"/>
      <c r="P414" s="147"/>
      <c r="Q414" s="144"/>
    </row>
    <row r="415" spans="1:17" s="99" customFormat="1" x14ac:dyDescent="0.25">
      <c r="A415" s="144"/>
      <c r="B415" s="145"/>
      <c r="C415" s="145"/>
      <c r="D415" s="145"/>
      <c r="E415" s="146"/>
      <c r="F415" s="146"/>
      <c r="G415" s="146"/>
      <c r="H415" s="147"/>
      <c r="I415" s="147"/>
      <c r="J415" s="147"/>
      <c r="K415" s="147"/>
      <c r="L415" s="147"/>
      <c r="M415" s="147"/>
      <c r="N415" s="147"/>
      <c r="O415" s="147"/>
      <c r="P415" s="147"/>
      <c r="Q415" s="144"/>
    </row>
    <row r="416" spans="1:17" s="99" customFormat="1" x14ac:dyDescent="0.25">
      <c r="A416" s="144"/>
      <c r="B416" s="145"/>
      <c r="C416" s="145"/>
      <c r="D416" s="145"/>
      <c r="E416" s="146"/>
      <c r="F416" s="146"/>
      <c r="G416" s="146"/>
      <c r="H416" s="147"/>
      <c r="I416" s="147"/>
      <c r="J416" s="147"/>
      <c r="K416" s="147"/>
      <c r="L416" s="147"/>
      <c r="M416" s="147"/>
      <c r="N416" s="147"/>
      <c r="O416" s="147"/>
      <c r="P416" s="147"/>
      <c r="Q416" s="144"/>
    </row>
    <row r="417" spans="1:17" s="99" customFormat="1" x14ac:dyDescent="0.25">
      <c r="A417" s="144"/>
      <c r="B417" s="145"/>
      <c r="C417" s="145"/>
      <c r="D417" s="145"/>
      <c r="E417" s="146"/>
      <c r="F417" s="146"/>
      <c r="G417" s="146"/>
      <c r="H417" s="147"/>
      <c r="I417" s="147"/>
      <c r="J417" s="147"/>
      <c r="K417" s="147"/>
      <c r="L417" s="147"/>
      <c r="M417" s="147"/>
      <c r="N417" s="147"/>
      <c r="O417" s="147"/>
      <c r="P417" s="147"/>
      <c r="Q417" s="144"/>
    </row>
    <row r="418" spans="1:17" s="99" customFormat="1" x14ac:dyDescent="0.25">
      <c r="A418" s="144"/>
      <c r="B418" s="145"/>
      <c r="C418" s="145"/>
      <c r="D418" s="145"/>
      <c r="E418" s="146"/>
      <c r="F418" s="146"/>
      <c r="G418" s="146"/>
      <c r="H418" s="147"/>
      <c r="I418" s="147"/>
      <c r="J418" s="147"/>
      <c r="K418" s="147"/>
      <c r="L418" s="147"/>
      <c r="M418" s="147"/>
      <c r="N418" s="147"/>
      <c r="O418" s="147"/>
      <c r="P418" s="147"/>
      <c r="Q418" s="144"/>
    </row>
    <row r="419" spans="1:17" s="99" customFormat="1" x14ac:dyDescent="0.25">
      <c r="A419" s="144"/>
      <c r="B419" s="145"/>
      <c r="C419" s="145"/>
      <c r="D419" s="145"/>
      <c r="E419" s="146"/>
      <c r="F419" s="146"/>
      <c r="G419" s="146"/>
      <c r="H419" s="147"/>
      <c r="I419" s="147"/>
      <c r="J419" s="147"/>
      <c r="K419" s="147"/>
      <c r="L419" s="147"/>
      <c r="M419" s="147"/>
      <c r="N419" s="147"/>
      <c r="O419" s="147"/>
      <c r="P419" s="147"/>
      <c r="Q419" s="144"/>
    </row>
    <row r="420" spans="1:17" s="99" customFormat="1" x14ac:dyDescent="0.25">
      <c r="A420" s="144"/>
      <c r="B420" s="145"/>
      <c r="C420" s="145"/>
      <c r="D420" s="145"/>
      <c r="E420" s="146"/>
      <c r="F420" s="146"/>
      <c r="G420" s="146"/>
      <c r="H420" s="147"/>
      <c r="I420" s="147"/>
      <c r="J420" s="147"/>
      <c r="K420" s="147"/>
      <c r="L420" s="147"/>
      <c r="M420" s="147"/>
      <c r="N420" s="147"/>
      <c r="O420" s="147"/>
      <c r="P420" s="147"/>
      <c r="Q420" s="144"/>
    </row>
    <row r="421" spans="1:17" s="99" customFormat="1" x14ac:dyDescent="0.25">
      <c r="A421" s="144"/>
      <c r="B421" s="145"/>
      <c r="C421" s="145"/>
      <c r="D421" s="145"/>
      <c r="E421" s="146"/>
      <c r="F421" s="146"/>
      <c r="G421" s="146"/>
      <c r="H421" s="147"/>
      <c r="I421" s="147"/>
      <c r="J421" s="147"/>
      <c r="K421" s="147"/>
      <c r="L421" s="147"/>
      <c r="M421" s="147"/>
      <c r="N421" s="147"/>
      <c r="O421" s="147"/>
      <c r="P421" s="147"/>
      <c r="Q421" s="144"/>
    </row>
    <row r="422" spans="1:17" s="99" customFormat="1" x14ac:dyDescent="0.25">
      <c r="A422" s="144"/>
      <c r="B422" s="145"/>
      <c r="C422" s="145"/>
      <c r="D422" s="145"/>
      <c r="E422" s="146"/>
      <c r="F422" s="146"/>
      <c r="G422" s="146"/>
      <c r="H422" s="147"/>
      <c r="I422" s="147"/>
      <c r="J422" s="147"/>
      <c r="K422" s="147"/>
      <c r="L422" s="147"/>
      <c r="M422" s="147"/>
      <c r="N422" s="147"/>
      <c r="O422" s="147"/>
      <c r="P422" s="147"/>
      <c r="Q422" s="144"/>
    </row>
    <row r="423" spans="1:17" s="99" customFormat="1" x14ac:dyDescent="0.25">
      <c r="A423" s="144"/>
      <c r="B423" s="145"/>
      <c r="C423" s="145"/>
      <c r="D423" s="145"/>
      <c r="E423" s="146"/>
      <c r="F423" s="146"/>
      <c r="G423" s="146"/>
      <c r="H423" s="147"/>
      <c r="I423" s="147"/>
      <c r="J423" s="147"/>
      <c r="K423" s="147"/>
      <c r="L423" s="147"/>
      <c r="M423" s="147"/>
      <c r="N423" s="147"/>
      <c r="O423" s="147"/>
      <c r="P423" s="147"/>
      <c r="Q423" s="144"/>
    </row>
    <row r="424" spans="1:17" s="99" customFormat="1" x14ac:dyDescent="0.25">
      <c r="A424" s="144"/>
      <c r="B424" s="145"/>
      <c r="C424" s="145"/>
      <c r="D424" s="145"/>
      <c r="E424" s="146"/>
      <c r="F424" s="146"/>
      <c r="G424" s="146"/>
      <c r="H424" s="147"/>
      <c r="I424" s="147"/>
      <c r="J424" s="147"/>
      <c r="K424" s="147"/>
      <c r="L424" s="147"/>
      <c r="M424" s="147"/>
      <c r="N424" s="147"/>
      <c r="O424" s="147"/>
      <c r="P424" s="147"/>
      <c r="Q424" s="144"/>
    </row>
    <row r="425" spans="1:17" s="99" customFormat="1" x14ac:dyDescent="0.25">
      <c r="A425" s="144"/>
      <c r="B425" s="145"/>
      <c r="C425" s="145"/>
      <c r="D425" s="145"/>
      <c r="E425" s="146"/>
      <c r="F425" s="146"/>
      <c r="G425" s="146"/>
      <c r="H425" s="147"/>
      <c r="I425" s="147"/>
      <c r="J425" s="147"/>
      <c r="K425" s="147"/>
      <c r="L425" s="147"/>
      <c r="M425" s="147"/>
      <c r="N425" s="147"/>
      <c r="O425" s="147"/>
      <c r="P425" s="147"/>
      <c r="Q425" s="144"/>
    </row>
    <row r="426" spans="1:17" s="99" customFormat="1" x14ac:dyDescent="0.25">
      <c r="A426" s="144"/>
      <c r="B426" s="145"/>
      <c r="C426" s="145"/>
      <c r="D426" s="145"/>
      <c r="E426" s="146"/>
      <c r="F426" s="146"/>
      <c r="G426" s="146"/>
      <c r="H426" s="147"/>
      <c r="I426" s="147"/>
      <c r="J426" s="147"/>
      <c r="K426" s="147"/>
      <c r="L426" s="147"/>
      <c r="M426" s="147"/>
      <c r="N426" s="147"/>
      <c r="O426" s="147"/>
      <c r="P426" s="147"/>
      <c r="Q426" s="144"/>
    </row>
    <row r="427" spans="1:17" s="99" customFormat="1" x14ac:dyDescent="0.25">
      <c r="A427" s="144"/>
      <c r="B427" s="145"/>
      <c r="C427" s="145"/>
      <c r="D427" s="145"/>
      <c r="E427" s="146"/>
      <c r="F427" s="146"/>
      <c r="G427" s="146"/>
      <c r="H427" s="147"/>
      <c r="I427" s="147"/>
      <c r="J427" s="147"/>
      <c r="K427" s="147"/>
      <c r="L427" s="147"/>
      <c r="M427" s="147"/>
      <c r="N427" s="147"/>
      <c r="O427" s="147"/>
      <c r="P427" s="147"/>
      <c r="Q427" s="144"/>
    </row>
    <row r="428" spans="1:17" s="99" customFormat="1" x14ac:dyDescent="0.25">
      <c r="A428" s="144"/>
      <c r="B428" s="145"/>
      <c r="C428" s="145"/>
      <c r="D428" s="145"/>
      <c r="E428" s="146"/>
      <c r="F428" s="146"/>
      <c r="G428" s="146"/>
      <c r="H428" s="147"/>
      <c r="I428" s="147"/>
      <c r="J428" s="147"/>
      <c r="K428" s="147"/>
      <c r="L428" s="147"/>
      <c r="M428" s="147"/>
      <c r="N428" s="147"/>
      <c r="O428" s="147"/>
      <c r="P428" s="147"/>
      <c r="Q428" s="144"/>
    </row>
    <row r="429" spans="1:17" s="99" customFormat="1" x14ac:dyDescent="0.25">
      <c r="A429" s="144"/>
      <c r="B429" s="145"/>
      <c r="C429" s="145"/>
      <c r="D429" s="145"/>
      <c r="E429" s="146"/>
      <c r="F429" s="146"/>
      <c r="G429" s="146"/>
      <c r="H429" s="147"/>
      <c r="I429" s="147"/>
      <c r="J429" s="147"/>
      <c r="K429" s="147"/>
      <c r="L429" s="147"/>
      <c r="M429" s="147"/>
      <c r="N429" s="147"/>
      <c r="O429" s="147"/>
      <c r="P429" s="147"/>
      <c r="Q429" s="144"/>
    </row>
    <row r="430" spans="1:17" s="99" customFormat="1" x14ac:dyDescent="0.25">
      <c r="A430" s="144"/>
      <c r="B430" s="145"/>
      <c r="C430" s="145"/>
      <c r="D430" s="145"/>
      <c r="E430" s="146"/>
      <c r="F430" s="146"/>
      <c r="G430" s="146"/>
      <c r="H430" s="147"/>
      <c r="I430" s="147"/>
      <c r="J430" s="147"/>
      <c r="K430" s="147"/>
      <c r="L430" s="147"/>
      <c r="M430" s="147"/>
      <c r="N430" s="147"/>
      <c r="O430" s="147"/>
      <c r="P430" s="147"/>
      <c r="Q430" s="144"/>
    </row>
    <row r="431" spans="1:17" s="99" customFormat="1" x14ac:dyDescent="0.25">
      <c r="A431" s="144"/>
      <c r="B431" s="145"/>
      <c r="C431" s="145"/>
      <c r="D431" s="145"/>
      <c r="E431" s="146"/>
      <c r="F431" s="146"/>
      <c r="G431" s="146"/>
      <c r="H431" s="147"/>
      <c r="I431" s="147"/>
      <c r="J431" s="147"/>
      <c r="K431" s="147"/>
      <c r="L431" s="147"/>
      <c r="M431" s="147"/>
      <c r="N431" s="147"/>
      <c r="O431" s="147"/>
      <c r="P431" s="147"/>
      <c r="Q431" s="144"/>
    </row>
    <row r="432" spans="1:17" s="99" customFormat="1" x14ac:dyDescent="0.25">
      <c r="A432" s="144"/>
      <c r="B432" s="145"/>
      <c r="C432" s="145"/>
      <c r="D432" s="145"/>
      <c r="E432" s="146"/>
      <c r="F432" s="146"/>
      <c r="G432" s="146"/>
      <c r="H432" s="147"/>
      <c r="I432" s="147"/>
      <c r="J432" s="147"/>
      <c r="K432" s="147"/>
      <c r="L432" s="147"/>
      <c r="M432" s="147"/>
      <c r="N432" s="147"/>
      <c r="O432" s="147"/>
      <c r="P432" s="147"/>
      <c r="Q432" s="144"/>
    </row>
    <row r="433" spans="1:17" s="99" customFormat="1" x14ac:dyDescent="0.25">
      <c r="A433" s="144"/>
      <c r="B433" s="145"/>
      <c r="C433" s="145"/>
      <c r="D433" s="145"/>
      <c r="E433" s="146"/>
      <c r="F433" s="146"/>
      <c r="G433" s="146"/>
      <c r="H433" s="147"/>
      <c r="I433" s="147"/>
      <c r="J433" s="147"/>
      <c r="K433" s="147"/>
      <c r="L433" s="147"/>
      <c r="M433" s="147"/>
      <c r="N433" s="147"/>
      <c r="O433" s="147"/>
      <c r="P433" s="147"/>
      <c r="Q433" s="144"/>
    </row>
    <row r="434" spans="1:17" s="99" customFormat="1" x14ac:dyDescent="0.25">
      <c r="A434" s="144"/>
      <c r="B434" s="145"/>
      <c r="C434" s="145"/>
      <c r="D434" s="145"/>
      <c r="E434" s="146"/>
      <c r="F434" s="146"/>
      <c r="G434" s="146"/>
      <c r="H434" s="147"/>
      <c r="I434" s="147"/>
      <c r="J434" s="147"/>
      <c r="K434" s="147"/>
      <c r="L434" s="147"/>
      <c r="M434" s="147"/>
      <c r="N434" s="147"/>
      <c r="O434" s="147"/>
      <c r="P434" s="147"/>
      <c r="Q434" s="144"/>
    </row>
    <row r="435" spans="1:17" s="99" customFormat="1" x14ac:dyDescent="0.25">
      <c r="A435" s="144"/>
      <c r="B435" s="145"/>
      <c r="C435" s="145"/>
      <c r="D435" s="145"/>
      <c r="E435" s="146"/>
      <c r="F435" s="146"/>
      <c r="G435" s="146"/>
      <c r="H435" s="147"/>
      <c r="I435" s="147"/>
      <c r="J435" s="147"/>
      <c r="K435" s="147"/>
      <c r="L435" s="147"/>
      <c r="M435" s="147"/>
      <c r="N435" s="147"/>
      <c r="O435" s="147"/>
      <c r="P435" s="147"/>
      <c r="Q435" s="144"/>
    </row>
    <row r="436" spans="1:17" s="99" customFormat="1" x14ac:dyDescent="0.25">
      <c r="A436" s="144"/>
      <c r="B436" s="145"/>
      <c r="C436" s="145"/>
      <c r="D436" s="145"/>
      <c r="E436" s="146"/>
      <c r="F436" s="146"/>
      <c r="G436" s="146"/>
      <c r="H436" s="147"/>
      <c r="I436" s="147"/>
      <c r="J436" s="147"/>
      <c r="K436" s="147"/>
      <c r="L436" s="147"/>
      <c r="M436" s="147"/>
      <c r="N436" s="147"/>
      <c r="O436" s="147"/>
      <c r="P436" s="147"/>
      <c r="Q436" s="144"/>
    </row>
    <row r="437" spans="1:17" s="99" customFormat="1" x14ac:dyDescent="0.25">
      <c r="A437" s="144"/>
      <c r="B437" s="145"/>
      <c r="C437" s="145"/>
      <c r="D437" s="145"/>
      <c r="E437" s="146"/>
      <c r="F437" s="146"/>
      <c r="G437" s="146"/>
      <c r="H437" s="147"/>
      <c r="I437" s="147"/>
      <c r="J437" s="147"/>
      <c r="K437" s="147"/>
      <c r="L437" s="147"/>
      <c r="M437" s="147"/>
      <c r="N437" s="147"/>
      <c r="O437" s="147"/>
      <c r="P437" s="147"/>
      <c r="Q437" s="144"/>
    </row>
    <row r="438" spans="1:17" s="99" customFormat="1" x14ac:dyDescent="0.25">
      <c r="A438" s="144"/>
      <c r="B438" s="145"/>
      <c r="C438" s="145"/>
      <c r="D438" s="145"/>
      <c r="E438" s="146"/>
      <c r="F438" s="146"/>
      <c r="G438" s="146"/>
      <c r="H438" s="147"/>
      <c r="I438" s="147"/>
      <c r="J438" s="147"/>
      <c r="K438" s="147"/>
      <c r="L438" s="147"/>
      <c r="M438" s="147"/>
      <c r="N438" s="147"/>
      <c r="O438" s="147"/>
      <c r="P438" s="147"/>
      <c r="Q438" s="144"/>
    </row>
    <row r="439" spans="1:17" s="99" customFormat="1" x14ac:dyDescent="0.25">
      <c r="A439" s="144"/>
      <c r="B439" s="145"/>
      <c r="C439" s="145"/>
      <c r="D439" s="145"/>
      <c r="E439" s="146"/>
      <c r="F439" s="146"/>
      <c r="G439" s="146"/>
      <c r="H439" s="147"/>
      <c r="I439" s="147"/>
      <c r="J439" s="147"/>
      <c r="K439" s="147"/>
      <c r="L439" s="147"/>
      <c r="M439" s="147"/>
      <c r="N439" s="147"/>
      <c r="O439" s="147"/>
      <c r="P439" s="147"/>
      <c r="Q439" s="144"/>
    </row>
    <row r="440" spans="1:17" s="99" customFormat="1" x14ac:dyDescent="0.25">
      <c r="A440" s="144"/>
      <c r="B440" s="145"/>
      <c r="C440" s="145"/>
      <c r="D440" s="145"/>
      <c r="E440" s="146"/>
      <c r="F440" s="146"/>
      <c r="G440" s="146"/>
      <c r="H440" s="147"/>
      <c r="I440" s="147"/>
      <c r="J440" s="147"/>
      <c r="K440" s="147"/>
      <c r="L440" s="147"/>
      <c r="M440" s="147"/>
      <c r="N440" s="147"/>
      <c r="O440" s="147"/>
      <c r="P440" s="147"/>
      <c r="Q440" s="144"/>
    </row>
    <row r="441" spans="1:17" s="99" customFormat="1" x14ac:dyDescent="0.25">
      <c r="A441" s="144"/>
      <c r="B441" s="145"/>
      <c r="C441" s="145"/>
      <c r="D441" s="145"/>
      <c r="E441" s="146"/>
      <c r="F441" s="146"/>
      <c r="G441" s="146"/>
      <c r="H441" s="147"/>
      <c r="I441" s="147"/>
      <c r="J441" s="147"/>
      <c r="K441" s="147"/>
      <c r="L441" s="147"/>
      <c r="M441" s="147"/>
      <c r="N441" s="147"/>
      <c r="O441" s="147"/>
      <c r="P441" s="147"/>
      <c r="Q441" s="144"/>
    </row>
    <row r="442" spans="1:17" s="99" customFormat="1" x14ac:dyDescent="0.25">
      <c r="A442" s="144"/>
      <c r="B442" s="145"/>
      <c r="C442" s="145"/>
      <c r="D442" s="145"/>
      <c r="E442" s="146"/>
      <c r="F442" s="146"/>
      <c r="G442" s="146"/>
      <c r="H442" s="147"/>
      <c r="I442" s="147"/>
      <c r="J442" s="147"/>
      <c r="K442" s="147"/>
      <c r="L442" s="147"/>
      <c r="M442" s="147"/>
      <c r="N442" s="147"/>
      <c r="O442" s="147"/>
      <c r="P442" s="147"/>
      <c r="Q442" s="144"/>
    </row>
    <row r="443" spans="1:17" s="99" customFormat="1" x14ac:dyDescent="0.25">
      <c r="A443" s="144"/>
      <c r="B443" s="145"/>
      <c r="C443" s="145"/>
      <c r="D443" s="145"/>
      <c r="E443" s="146"/>
      <c r="F443" s="146"/>
      <c r="G443" s="146"/>
      <c r="H443" s="147"/>
      <c r="I443" s="147"/>
      <c r="J443" s="147"/>
      <c r="K443" s="147"/>
      <c r="L443" s="147"/>
      <c r="M443" s="147"/>
      <c r="N443" s="147"/>
      <c r="O443" s="147"/>
      <c r="P443" s="147"/>
      <c r="Q443" s="144"/>
    </row>
    <row r="444" spans="1:17" s="99" customFormat="1" x14ac:dyDescent="0.25">
      <c r="A444" s="144"/>
      <c r="B444" s="145"/>
      <c r="C444" s="145"/>
      <c r="D444" s="145"/>
      <c r="E444" s="146"/>
      <c r="F444" s="146"/>
      <c r="G444" s="146"/>
      <c r="H444" s="147"/>
      <c r="I444" s="147"/>
      <c r="J444" s="147"/>
      <c r="K444" s="147"/>
      <c r="L444" s="147"/>
      <c r="M444" s="147"/>
      <c r="N444" s="147"/>
      <c r="O444" s="147"/>
      <c r="P444" s="147"/>
      <c r="Q444" s="144"/>
    </row>
    <row r="445" spans="1:17" s="99" customFormat="1" x14ac:dyDescent="0.25">
      <c r="A445" s="144"/>
      <c r="B445" s="145"/>
      <c r="C445" s="145"/>
      <c r="D445" s="145"/>
      <c r="E445" s="146"/>
      <c r="F445" s="146"/>
      <c r="G445" s="146"/>
      <c r="H445" s="147"/>
      <c r="I445" s="147"/>
      <c r="J445" s="147"/>
      <c r="K445" s="147"/>
      <c r="L445" s="147"/>
      <c r="M445" s="147"/>
      <c r="N445" s="147"/>
      <c r="O445" s="147"/>
      <c r="P445" s="147"/>
      <c r="Q445" s="144"/>
    </row>
    <row r="446" spans="1:17" s="99" customFormat="1" x14ac:dyDescent="0.25">
      <c r="A446" s="144"/>
      <c r="B446" s="145"/>
      <c r="C446" s="145"/>
      <c r="D446" s="145"/>
      <c r="E446" s="146"/>
      <c r="F446" s="146"/>
      <c r="G446" s="146"/>
      <c r="H446" s="147"/>
      <c r="I446" s="147"/>
      <c r="J446" s="147"/>
      <c r="K446" s="147"/>
      <c r="L446" s="147"/>
      <c r="M446" s="147"/>
      <c r="N446" s="147"/>
      <c r="O446" s="147"/>
      <c r="P446" s="147"/>
      <c r="Q446" s="144"/>
    </row>
    <row r="447" spans="1:17" s="99" customFormat="1" x14ac:dyDescent="0.25">
      <c r="A447" s="144"/>
      <c r="B447" s="145"/>
      <c r="C447" s="145"/>
      <c r="D447" s="145"/>
      <c r="E447" s="146"/>
      <c r="F447" s="146"/>
      <c r="G447" s="146"/>
      <c r="H447" s="147"/>
      <c r="I447" s="147"/>
      <c r="J447" s="147"/>
      <c r="K447" s="147"/>
      <c r="L447" s="147"/>
      <c r="M447" s="147"/>
      <c r="N447" s="147"/>
      <c r="O447" s="147"/>
      <c r="P447" s="147"/>
      <c r="Q447" s="144"/>
    </row>
    <row r="448" spans="1:17" s="99" customFormat="1" x14ac:dyDescent="0.25">
      <c r="A448" s="144"/>
      <c r="B448" s="145"/>
      <c r="C448" s="145"/>
      <c r="D448" s="145"/>
      <c r="E448" s="146"/>
      <c r="F448" s="146"/>
      <c r="G448" s="146"/>
      <c r="H448" s="147"/>
      <c r="I448" s="147"/>
      <c r="J448" s="147"/>
      <c r="K448" s="147"/>
      <c r="L448" s="147"/>
      <c r="M448" s="147"/>
      <c r="N448" s="147"/>
      <c r="O448" s="147"/>
      <c r="P448" s="147"/>
      <c r="Q448" s="144"/>
    </row>
    <row r="449" spans="1:17" s="99" customFormat="1" x14ac:dyDescent="0.25">
      <c r="A449" s="144"/>
      <c r="B449" s="145"/>
      <c r="C449" s="145"/>
      <c r="D449" s="145"/>
      <c r="E449" s="146"/>
      <c r="F449" s="146"/>
      <c r="G449" s="146"/>
      <c r="H449" s="147"/>
      <c r="I449" s="147"/>
      <c r="J449" s="147"/>
      <c r="K449" s="147"/>
      <c r="L449" s="147"/>
      <c r="M449" s="147"/>
      <c r="N449" s="147"/>
      <c r="O449" s="147"/>
      <c r="P449" s="147"/>
      <c r="Q449" s="144"/>
    </row>
    <row r="450" spans="1:17" s="99" customFormat="1" x14ac:dyDescent="0.25">
      <c r="A450" s="144"/>
      <c r="B450" s="145"/>
      <c r="C450" s="145"/>
      <c r="D450" s="145"/>
      <c r="E450" s="146"/>
      <c r="F450" s="146"/>
      <c r="G450" s="146"/>
      <c r="H450" s="147"/>
      <c r="I450" s="147"/>
      <c r="J450" s="147"/>
      <c r="K450" s="147"/>
      <c r="L450" s="147"/>
      <c r="M450" s="147"/>
      <c r="N450" s="147"/>
      <c r="O450" s="147"/>
      <c r="P450" s="147"/>
      <c r="Q450" s="144"/>
    </row>
    <row r="451" spans="1:17" s="99" customFormat="1" x14ac:dyDescent="0.25">
      <c r="A451" s="144"/>
      <c r="B451" s="145"/>
      <c r="C451" s="145"/>
      <c r="D451" s="145"/>
      <c r="E451" s="146"/>
      <c r="F451" s="146"/>
      <c r="G451" s="146"/>
      <c r="H451" s="147"/>
      <c r="I451" s="147"/>
      <c r="J451" s="147"/>
      <c r="K451" s="147"/>
      <c r="L451" s="147"/>
      <c r="M451" s="147"/>
      <c r="N451" s="147"/>
      <c r="O451" s="147"/>
      <c r="P451" s="147"/>
      <c r="Q451" s="144"/>
    </row>
    <row r="452" spans="1:17" s="99" customFormat="1" x14ac:dyDescent="0.25">
      <c r="A452" s="144"/>
      <c r="B452" s="145"/>
      <c r="C452" s="145"/>
      <c r="D452" s="145"/>
      <c r="E452" s="146"/>
      <c r="F452" s="146"/>
      <c r="G452" s="146"/>
      <c r="H452" s="147"/>
      <c r="I452" s="147"/>
      <c r="J452" s="147"/>
      <c r="K452" s="147"/>
      <c r="L452" s="147"/>
      <c r="M452" s="147"/>
      <c r="N452" s="147"/>
      <c r="O452" s="147"/>
      <c r="P452" s="147"/>
      <c r="Q452" s="144"/>
    </row>
    <row r="453" spans="1:17" s="99" customFormat="1" x14ac:dyDescent="0.25">
      <c r="A453" s="144"/>
      <c r="B453" s="145"/>
      <c r="C453" s="145"/>
      <c r="D453" s="145"/>
      <c r="E453" s="146"/>
      <c r="F453" s="146"/>
      <c r="G453" s="146"/>
      <c r="H453" s="147"/>
      <c r="I453" s="147"/>
      <c r="J453" s="147"/>
      <c r="K453" s="147"/>
      <c r="L453" s="147"/>
      <c r="M453" s="147"/>
      <c r="N453" s="147"/>
      <c r="O453" s="147"/>
      <c r="P453" s="147"/>
      <c r="Q453" s="144"/>
    </row>
    <row r="454" spans="1:17" s="99" customFormat="1" x14ac:dyDescent="0.25">
      <c r="A454" s="144"/>
      <c r="B454" s="145"/>
      <c r="C454" s="145"/>
      <c r="D454" s="145"/>
      <c r="E454" s="146"/>
      <c r="F454" s="146"/>
      <c r="G454" s="146"/>
      <c r="H454" s="147"/>
      <c r="I454" s="147"/>
      <c r="J454" s="147"/>
      <c r="K454" s="147"/>
      <c r="L454" s="147"/>
      <c r="M454" s="147"/>
      <c r="N454" s="147"/>
      <c r="O454" s="147"/>
      <c r="P454" s="147"/>
      <c r="Q454" s="144"/>
    </row>
    <row r="455" spans="1:17" s="99" customFormat="1" x14ac:dyDescent="0.25">
      <c r="A455" s="144"/>
      <c r="B455" s="145"/>
      <c r="C455" s="145"/>
      <c r="D455" s="145"/>
      <c r="E455" s="146"/>
      <c r="F455" s="146"/>
      <c r="G455" s="146"/>
      <c r="H455" s="147"/>
      <c r="I455" s="147"/>
      <c r="J455" s="147"/>
      <c r="K455" s="147"/>
      <c r="L455" s="147"/>
      <c r="M455" s="147"/>
      <c r="N455" s="147"/>
      <c r="O455" s="147"/>
      <c r="P455" s="147"/>
      <c r="Q455" s="144"/>
    </row>
    <row r="456" spans="1:17" s="99" customFormat="1" x14ac:dyDescent="0.25">
      <c r="A456" s="144"/>
      <c r="B456" s="145"/>
      <c r="C456" s="145"/>
      <c r="D456" s="145"/>
      <c r="E456" s="146"/>
      <c r="F456" s="146"/>
      <c r="G456" s="146"/>
      <c r="H456" s="147"/>
      <c r="I456" s="147"/>
      <c r="J456" s="147"/>
      <c r="K456" s="147"/>
      <c r="L456" s="147"/>
      <c r="M456" s="147"/>
      <c r="N456" s="147"/>
      <c r="O456" s="147"/>
      <c r="P456" s="147"/>
      <c r="Q456" s="144"/>
    </row>
    <row r="457" spans="1:17" s="99" customFormat="1" x14ac:dyDescent="0.25">
      <c r="A457" s="144"/>
      <c r="B457" s="145"/>
      <c r="C457" s="145"/>
      <c r="D457" s="145"/>
      <c r="E457" s="146"/>
      <c r="F457" s="146"/>
      <c r="G457" s="146"/>
      <c r="H457" s="147"/>
      <c r="I457" s="147"/>
      <c r="J457" s="147"/>
      <c r="K457" s="147"/>
      <c r="L457" s="147"/>
      <c r="M457" s="147"/>
      <c r="N457" s="147"/>
      <c r="O457" s="147"/>
      <c r="P457" s="147"/>
      <c r="Q457" s="144"/>
    </row>
    <row r="458" spans="1:17" s="99" customFormat="1" x14ac:dyDescent="0.25">
      <c r="A458" s="144"/>
      <c r="B458" s="145"/>
      <c r="C458" s="145"/>
      <c r="D458" s="145"/>
      <c r="E458" s="146"/>
      <c r="F458" s="146"/>
      <c r="G458" s="146"/>
      <c r="H458" s="147"/>
      <c r="I458" s="147"/>
      <c r="J458" s="147"/>
      <c r="K458" s="147"/>
      <c r="L458" s="147"/>
      <c r="M458" s="147"/>
      <c r="N458" s="147"/>
      <c r="O458" s="147"/>
      <c r="P458" s="147"/>
      <c r="Q458" s="144"/>
    </row>
    <row r="459" spans="1:17" s="99" customFormat="1" x14ac:dyDescent="0.25">
      <c r="A459" s="144"/>
      <c r="B459" s="145"/>
      <c r="C459" s="145"/>
      <c r="D459" s="145"/>
      <c r="E459" s="146"/>
      <c r="F459" s="146"/>
      <c r="G459" s="146"/>
      <c r="H459" s="147"/>
      <c r="I459" s="147"/>
      <c r="J459" s="147"/>
      <c r="K459" s="147"/>
      <c r="L459" s="147"/>
      <c r="M459" s="147"/>
      <c r="N459" s="147"/>
      <c r="O459" s="147"/>
      <c r="P459" s="147"/>
      <c r="Q459" s="144"/>
    </row>
    <row r="460" spans="1:17" s="99" customFormat="1" x14ac:dyDescent="0.25">
      <c r="A460" s="144"/>
      <c r="B460" s="145"/>
      <c r="C460" s="145"/>
      <c r="D460" s="145"/>
      <c r="E460" s="146"/>
      <c r="F460" s="146"/>
      <c r="G460" s="146"/>
      <c r="H460" s="147"/>
      <c r="I460" s="147"/>
      <c r="J460" s="147"/>
      <c r="K460" s="147"/>
      <c r="L460" s="147"/>
      <c r="M460" s="147"/>
      <c r="N460" s="147"/>
      <c r="O460" s="147"/>
      <c r="P460" s="147"/>
      <c r="Q460" s="144"/>
    </row>
    <row r="461" spans="1:17" s="99" customFormat="1" x14ac:dyDescent="0.25">
      <c r="A461" s="144"/>
      <c r="B461" s="145"/>
      <c r="C461" s="145"/>
      <c r="D461" s="145"/>
      <c r="E461" s="146"/>
      <c r="F461" s="146"/>
      <c r="G461" s="146"/>
      <c r="H461" s="147"/>
      <c r="I461" s="147"/>
      <c r="J461" s="147"/>
      <c r="K461" s="147"/>
      <c r="L461" s="147"/>
      <c r="M461" s="147"/>
      <c r="N461" s="147"/>
      <c r="O461" s="147"/>
      <c r="P461" s="147"/>
      <c r="Q461" s="144"/>
    </row>
    <row r="462" spans="1:17" s="99" customFormat="1" x14ac:dyDescent="0.25">
      <c r="A462" s="144"/>
      <c r="B462" s="145"/>
      <c r="C462" s="145"/>
      <c r="D462" s="145"/>
      <c r="E462" s="146"/>
      <c r="F462" s="146"/>
      <c r="G462" s="146"/>
      <c r="H462" s="147"/>
      <c r="I462" s="147"/>
      <c r="J462" s="147"/>
      <c r="K462" s="147"/>
      <c r="L462" s="147"/>
      <c r="M462" s="147"/>
      <c r="N462" s="147"/>
      <c r="O462" s="147"/>
      <c r="P462" s="147"/>
      <c r="Q462" s="144"/>
    </row>
    <row r="463" spans="1:17" s="99" customFormat="1" x14ac:dyDescent="0.25">
      <c r="A463" s="144"/>
      <c r="B463" s="145"/>
      <c r="C463" s="145"/>
      <c r="D463" s="145"/>
      <c r="E463" s="146"/>
      <c r="F463" s="146"/>
      <c r="G463" s="146"/>
      <c r="H463" s="147"/>
      <c r="I463" s="147"/>
      <c r="J463" s="147"/>
      <c r="K463" s="147"/>
      <c r="L463" s="147"/>
      <c r="M463" s="147"/>
      <c r="N463" s="147"/>
      <c r="O463" s="147"/>
      <c r="P463" s="147"/>
      <c r="Q463" s="144"/>
    </row>
    <row r="464" spans="1:17" s="99" customFormat="1" x14ac:dyDescent="0.25">
      <c r="A464" s="144"/>
      <c r="B464" s="145"/>
      <c r="C464" s="145"/>
      <c r="D464" s="145"/>
      <c r="E464" s="146"/>
      <c r="F464" s="146"/>
      <c r="G464" s="146"/>
      <c r="H464" s="147"/>
      <c r="I464" s="147"/>
      <c r="J464" s="147"/>
      <c r="K464" s="147"/>
      <c r="L464" s="147"/>
      <c r="M464" s="147"/>
      <c r="N464" s="147"/>
      <c r="O464" s="147"/>
      <c r="P464" s="147"/>
      <c r="Q464" s="144"/>
    </row>
    <row r="465" spans="1:17" s="99" customFormat="1" x14ac:dyDescent="0.25">
      <c r="A465" s="144"/>
      <c r="B465" s="145"/>
      <c r="C465" s="145"/>
      <c r="D465" s="145"/>
      <c r="E465" s="146"/>
      <c r="F465" s="146"/>
      <c r="G465" s="146"/>
      <c r="H465" s="147"/>
      <c r="I465" s="147"/>
      <c r="J465" s="147"/>
      <c r="K465" s="147"/>
      <c r="L465" s="147"/>
      <c r="M465" s="147"/>
      <c r="N465" s="147"/>
      <c r="O465" s="147"/>
      <c r="P465" s="147"/>
      <c r="Q465" s="144"/>
    </row>
    <row r="466" spans="1:17" s="99" customFormat="1" x14ac:dyDescent="0.25">
      <c r="A466" s="144"/>
      <c r="B466" s="145"/>
      <c r="C466" s="145"/>
      <c r="D466" s="145"/>
      <c r="E466" s="146"/>
      <c r="F466" s="146"/>
      <c r="G466" s="146"/>
      <c r="H466" s="147"/>
      <c r="I466" s="147"/>
      <c r="J466" s="147"/>
      <c r="K466" s="147"/>
      <c r="L466" s="147"/>
      <c r="M466" s="147"/>
      <c r="N466" s="147"/>
      <c r="O466" s="147"/>
      <c r="P466" s="147"/>
      <c r="Q466" s="144"/>
    </row>
    <row r="467" spans="1:17" s="99" customFormat="1" x14ac:dyDescent="0.25">
      <c r="A467" s="144"/>
      <c r="B467" s="145"/>
      <c r="C467" s="145"/>
      <c r="D467" s="145"/>
      <c r="E467" s="146"/>
      <c r="F467" s="146"/>
      <c r="G467" s="146"/>
      <c r="H467" s="147"/>
      <c r="I467" s="147"/>
      <c r="J467" s="147"/>
      <c r="K467" s="147"/>
      <c r="L467" s="147"/>
      <c r="M467" s="147"/>
      <c r="N467" s="147"/>
      <c r="O467" s="147"/>
      <c r="P467" s="147"/>
      <c r="Q467" s="144"/>
    </row>
    <row r="468" spans="1:17" s="99" customFormat="1" x14ac:dyDescent="0.25">
      <c r="A468" s="144"/>
      <c r="B468" s="145"/>
      <c r="C468" s="145"/>
      <c r="D468" s="145"/>
      <c r="E468" s="146"/>
      <c r="F468" s="146"/>
      <c r="G468" s="146"/>
      <c r="H468" s="147"/>
      <c r="I468" s="147"/>
      <c r="J468" s="147"/>
      <c r="K468" s="147"/>
      <c r="L468" s="147"/>
      <c r="M468" s="147"/>
      <c r="N468" s="147"/>
      <c r="O468" s="147"/>
      <c r="P468" s="147"/>
      <c r="Q468" s="144"/>
    </row>
    <row r="469" spans="1:17" s="99" customFormat="1" x14ac:dyDescent="0.25">
      <c r="A469" s="144"/>
      <c r="B469" s="145"/>
      <c r="C469" s="145"/>
      <c r="D469" s="145"/>
      <c r="E469" s="146"/>
      <c r="F469" s="146"/>
      <c r="G469" s="146"/>
      <c r="H469" s="147"/>
      <c r="I469" s="147"/>
      <c r="J469" s="147"/>
      <c r="K469" s="147"/>
      <c r="L469" s="147"/>
      <c r="M469" s="147"/>
      <c r="N469" s="147"/>
      <c r="O469" s="147"/>
      <c r="P469" s="147"/>
      <c r="Q469" s="144"/>
    </row>
    <row r="470" spans="1:17" s="99" customFormat="1" x14ac:dyDescent="0.25">
      <c r="A470" s="144"/>
      <c r="B470" s="145"/>
      <c r="C470" s="145"/>
      <c r="D470" s="145"/>
      <c r="E470" s="146"/>
      <c r="F470" s="146"/>
      <c r="G470" s="146"/>
      <c r="H470" s="147"/>
      <c r="I470" s="147"/>
      <c r="J470" s="147"/>
      <c r="K470" s="147"/>
      <c r="L470" s="147"/>
      <c r="M470" s="147"/>
      <c r="N470" s="147"/>
      <c r="O470" s="147"/>
      <c r="P470" s="147"/>
      <c r="Q470" s="144"/>
    </row>
    <row r="471" spans="1:17" s="99" customFormat="1" x14ac:dyDescent="0.25">
      <c r="A471" s="144"/>
      <c r="B471" s="145"/>
      <c r="C471" s="145"/>
      <c r="D471" s="145"/>
      <c r="E471" s="146"/>
      <c r="F471" s="146"/>
      <c r="G471" s="146"/>
      <c r="H471" s="147"/>
      <c r="I471" s="147"/>
      <c r="J471" s="147"/>
      <c r="K471" s="147"/>
      <c r="L471" s="147"/>
      <c r="M471" s="147"/>
      <c r="N471" s="147"/>
      <c r="O471" s="147"/>
      <c r="P471" s="147"/>
      <c r="Q471" s="144"/>
    </row>
    <row r="472" spans="1:17" s="99" customFormat="1" x14ac:dyDescent="0.25">
      <c r="A472" s="144"/>
      <c r="B472" s="145"/>
      <c r="C472" s="145"/>
      <c r="D472" s="145"/>
      <c r="E472" s="146"/>
      <c r="F472" s="146"/>
      <c r="G472" s="146"/>
      <c r="H472" s="147"/>
      <c r="I472" s="147"/>
      <c r="J472" s="147"/>
      <c r="K472" s="147"/>
      <c r="L472" s="147"/>
      <c r="M472" s="147"/>
      <c r="N472" s="147"/>
      <c r="O472" s="147"/>
      <c r="P472" s="147"/>
      <c r="Q472" s="144"/>
    </row>
    <row r="473" spans="1:17" s="99" customFormat="1" x14ac:dyDescent="0.25">
      <c r="A473" s="144"/>
      <c r="B473" s="145"/>
      <c r="C473" s="145"/>
      <c r="D473" s="145"/>
      <c r="E473" s="146"/>
      <c r="F473" s="146"/>
      <c r="G473" s="146"/>
      <c r="H473" s="147"/>
      <c r="I473" s="147"/>
      <c r="J473" s="147"/>
      <c r="K473" s="147"/>
      <c r="L473" s="147"/>
      <c r="M473" s="147"/>
      <c r="N473" s="147"/>
      <c r="O473" s="147"/>
      <c r="P473" s="147"/>
      <c r="Q473" s="144"/>
    </row>
    <row r="474" spans="1:17" s="99" customFormat="1" x14ac:dyDescent="0.25">
      <c r="A474" s="144"/>
      <c r="B474" s="145"/>
      <c r="C474" s="145"/>
      <c r="D474" s="145"/>
      <c r="E474" s="146"/>
      <c r="F474" s="146"/>
      <c r="G474" s="146"/>
      <c r="H474" s="147"/>
      <c r="I474" s="147"/>
      <c r="J474" s="147"/>
      <c r="K474" s="147"/>
      <c r="L474" s="147"/>
      <c r="M474" s="147"/>
      <c r="N474" s="147"/>
      <c r="O474" s="147"/>
      <c r="P474" s="147"/>
      <c r="Q474" s="144"/>
    </row>
    <row r="475" spans="1:17" s="99" customFormat="1" x14ac:dyDescent="0.25">
      <c r="A475" s="144"/>
      <c r="B475" s="145"/>
      <c r="C475" s="145"/>
      <c r="D475" s="145"/>
      <c r="E475" s="146"/>
      <c r="F475" s="146"/>
      <c r="G475" s="146"/>
      <c r="H475" s="147"/>
      <c r="I475" s="147"/>
      <c r="J475" s="147"/>
      <c r="K475" s="147"/>
      <c r="L475" s="147"/>
      <c r="M475" s="147"/>
      <c r="N475" s="147"/>
      <c r="O475" s="147"/>
      <c r="P475" s="147"/>
      <c r="Q475" s="144"/>
    </row>
    <row r="476" spans="1:17" s="99" customFormat="1" x14ac:dyDescent="0.25">
      <c r="A476" s="144"/>
      <c r="B476" s="145"/>
      <c r="C476" s="145"/>
      <c r="D476" s="145"/>
      <c r="E476" s="146"/>
      <c r="F476" s="146"/>
      <c r="G476" s="146"/>
      <c r="H476" s="147"/>
      <c r="I476" s="147"/>
      <c r="J476" s="147"/>
      <c r="K476" s="147"/>
      <c r="L476" s="147"/>
      <c r="M476" s="147"/>
      <c r="N476" s="147"/>
      <c r="O476" s="147"/>
      <c r="P476" s="147"/>
      <c r="Q476" s="144"/>
    </row>
    <row r="477" spans="1:17" s="99" customFormat="1" x14ac:dyDescent="0.25">
      <c r="A477" s="144"/>
      <c r="B477" s="145"/>
      <c r="C477" s="145"/>
      <c r="D477" s="145"/>
      <c r="E477" s="146"/>
      <c r="F477" s="146"/>
      <c r="G477" s="146"/>
      <c r="H477" s="147"/>
      <c r="I477" s="147"/>
      <c r="J477" s="147"/>
      <c r="K477" s="147"/>
      <c r="L477" s="147"/>
      <c r="M477" s="147"/>
      <c r="N477" s="147"/>
      <c r="O477" s="147"/>
      <c r="P477" s="147"/>
      <c r="Q477" s="144"/>
    </row>
    <row r="478" spans="1:17" s="99" customFormat="1" x14ac:dyDescent="0.25">
      <c r="A478" s="144"/>
      <c r="B478" s="145"/>
      <c r="C478" s="145"/>
      <c r="D478" s="145"/>
      <c r="E478" s="146"/>
      <c r="F478" s="146"/>
      <c r="G478" s="146"/>
      <c r="H478" s="147"/>
      <c r="I478" s="147"/>
      <c r="J478" s="147"/>
      <c r="K478" s="147"/>
      <c r="L478" s="147"/>
      <c r="M478" s="147"/>
      <c r="N478" s="147"/>
      <c r="O478" s="147"/>
      <c r="P478" s="147"/>
      <c r="Q478" s="144"/>
    </row>
    <row r="479" spans="1:17" s="99" customFormat="1" x14ac:dyDescent="0.25">
      <c r="A479" s="144"/>
      <c r="B479" s="145"/>
      <c r="C479" s="145"/>
      <c r="D479" s="145"/>
      <c r="E479" s="146"/>
      <c r="F479" s="146"/>
      <c r="G479" s="146"/>
      <c r="H479" s="147"/>
      <c r="I479" s="147"/>
      <c r="J479" s="147"/>
      <c r="K479" s="147"/>
      <c r="L479" s="147"/>
      <c r="M479" s="147"/>
      <c r="N479" s="147"/>
      <c r="O479" s="147"/>
      <c r="P479" s="147"/>
      <c r="Q479" s="144"/>
    </row>
    <row r="480" spans="1:17" s="99" customFormat="1" x14ac:dyDescent="0.25">
      <c r="A480" s="144"/>
      <c r="B480" s="145"/>
      <c r="C480" s="145"/>
      <c r="D480" s="145"/>
      <c r="E480" s="146"/>
      <c r="F480" s="146"/>
      <c r="G480" s="146"/>
      <c r="H480" s="147"/>
      <c r="I480" s="147"/>
      <c r="J480" s="147"/>
      <c r="K480" s="147"/>
      <c r="L480" s="147"/>
      <c r="M480" s="147"/>
      <c r="N480" s="147"/>
      <c r="O480" s="147"/>
      <c r="P480" s="147"/>
      <c r="Q480" s="144"/>
    </row>
    <row r="481" spans="1:17" s="99" customFormat="1" x14ac:dyDescent="0.25">
      <c r="A481" s="144"/>
      <c r="B481" s="145"/>
      <c r="C481" s="145"/>
      <c r="D481" s="145"/>
      <c r="E481" s="146"/>
      <c r="F481" s="146"/>
      <c r="G481" s="146"/>
      <c r="H481" s="147"/>
      <c r="I481" s="147"/>
      <c r="J481" s="147"/>
      <c r="K481" s="147"/>
      <c r="L481" s="147"/>
      <c r="M481" s="147"/>
      <c r="N481" s="147"/>
      <c r="O481" s="147"/>
      <c r="P481" s="147"/>
      <c r="Q481" s="144"/>
    </row>
    <row r="482" spans="1:17" s="99" customFormat="1" x14ac:dyDescent="0.25">
      <c r="A482" s="144"/>
      <c r="B482" s="145"/>
      <c r="C482" s="145"/>
      <c r="D482" s="145"/>
      <c r="E482" s="146"/>
      <c r="F482" s="146"/>
      <c r="G482" s="146"/>
      <c r="H482" s="147"/>
      <c r="I482" s="147"/>
      <c r="J482" s="147"/>
      <c r="K482" s="147"/>
      <c r="L482" s="147"/>
      <c r="M482" s="147"/>
      <c r="N482" s="147"/>
      <c r="O482" s="147"/>
      <c r="P482" s="147"/>
      <c r="Q482" s="144"/>
    </row>
    <row r="483" spans="1:17" s="99" customFormat="1" x14ac:dyDescent="0.25">
      <c r="A483" s="144"/>
      <c r="B483" s="145"/>
      <c r="C483" s="145"/>
      <c r="D483" s="145"/>
      <c r="E483" s="146"/>
      <c r="F483" s="146"/>
      <c r="G483" s="146"/>
      <c r="H483" s="147"/>
      <c r="I483" s="147"/>
      <c r="J483" s="147"/>
      <c r="K483" s="147"/>
      <c r="L483" s="147"/>
      <c r="M483" s="147"/>
      <c r="N483" s="147"/>
      <c r="O483" s="147"/>
      <c r="P483" s="147"/>
      <c r="Q483" s="144"/>
    </row>
    <row r="484" spans="1:17" s="99" customFormat="1" x14ac:dyDescent="0.25">
      <c r="A484" s="144"/>
      <c r="B484" s="145"/>
      <c r="C484" s="145"/>
      <c r="D484" s="145"/>
      <c r="E484" s="146"/>
      <c r="F484" s="146"/>
      <c r="G484" s="146"/>
      <c r="H484" s="147"/>
      <c r="I484" s="147"/>
      <c r="J484" s="147"/>
      <c r="K484" s="147"/>
      <c r="L484" s="147"/>
      <c r="M484" s="147"/>
      <c r="N484" s="147"/>
      <c r="O484" s="147"/>
      <c r="P484" s="147"/>
      <c r="Q484" s="144"/>
    </row>
    <row r="485" spans="1:17" s="99" customFormat="1" x14ac:dyDescent="0.25">
      <c r="A485" s="144"/>
      <c r="B485" s="145"/>
      <c r="C485" s="145"/>
      <c r="D485" s="145"/>
      <c r="E485" s="146"/>
      <c r="F485" s="146"/>
      <c r="G485" s="146"/>
      <c r="H485" s="147"/>
      <c r="I485" s="147"/>
      <c r="J485" s="147"/>
      <c r="K485" s="147"/>
      <c r="L485" s="147"/>
      <c r="M485" s="147"/>
      <c r="N485" s="147"/>
      <c r="O485" s="147"/>
      <c r="P485" s="147"/>
      <c r="Q485" s="144"/>
    </row>
    <row r="486" spans="1:17" s="99" customFormat="1" x14ac:dyDescent="0.25">
      <c r="A486" s="144"/>
      <c r="B486" s="145"/>
      <c r="C486" s="145"/>
      <c r="D486" s="145"/>
      <c r="E486" s="146"/>
      <c r="F486" s="146"/>
      <c r="G486" s="146"/>
      <c r="H486" s="147"/>
      <c r="I486" s="147"/>
      <c r="J486" s="147"/>
      <c r="K486" s="147"/>
      <c r="L486" s="147"/>
      <c r="M486" s="147"/>
      <c r="N486" s="147"/>
      <c r="O486" s="147"/>
      <c r="P486" s="147"/>
      <c r="Q486" s="144"/>
    </row>
    <row r="487" spans="1:17" s="99" customFormat="1" x14ac:dyDescent="0.25">
      <c r="A487" s="144"/>
      <c r="B487" s="145"/>
      <c r="C487" s="145"/>
      <c r="D487" s="145"/>
      <c r="E487" s="146"/>
      <c r="F487" s="146"/>
      <c r="G487" s="146"/>
      <c r="H487" s="147"/>
      <c r="I487" s="147"/>
      <c r="J487" s="147"/>
      <c r="K487" s="147"/>
      <c r="L487" s="147"/>
      <c r="M487" s="147"/>
      <c r="N487" s="147"/>
      <c r="O487" s="147"/>
      <c r="P487" s="147"/>
      <c r="Q487" s="144"/>
    </row>
    <row r="488" spans="1:17" s="99" customFormat="1" x14ac:dyDescent="0.25">
      <c r="A488" s="144"/>
      <c r="B488" s="145"/>
      <c r="C488" s="145"/>
      <c r="D488" s="145"/>
      <c r="E488" s="146"/>
      <c r="F488" s="146"/>
      <c r="G488" s="146"/>
      <c r="H488" s="147"/>
      <c r="I488" s="147"/>
      <c r="J488" s="147"/>
      <c r="K488" s="147"/>
      <c r="L488" s="147"/>
      <c r="M488" s="147"/>
      <c r="N488" s="147"/>
      <c r="O488" s="147"/>
      <c r="P488" s="147"/>
      <c r="Q488" s="144"/>
    </row>
    <row r="489" spans="1:17" s="99" customFormat="1" x14ac:dyDescent="0.25">
      <c r="A489" s="144"/>
      <c r="B489" s="145"/>
      <c r="C489" s="145"/>
      <c r="D489" s="145"/>
      <c r="E489" s="146"/>
      <c r="F489" s="146"/>
      <c r="G489" s="146"/>
      <c r="H489" s="147"/>
      <c r="I489" s="147"/>
      <c r="J489" s="147"/>
      <c r="K489" s="147"/>
      <c r="L489" s="147"/>
      <c r="M489" s="147"/>
      <c r="N489" s="147"/>
      <c r="O489" s="147"/>
      <c r="P489" s="147"/>
      <c r="Q489" s="144"/>
    </row>
    <row r="490" spans="1:17" s="99" customFormat="1" x14ac:dyDescent="0.25">
      <c r="A490" s="144"/>
      <c r="B490" s="145"/>
      <c r="C490" s="145"/>
      <c r="D490" s="145"/>
      <c r="E490" s="146"/>
      <c r="F490" s="146"/>
      <c r="G490" s="146"/>
      <c r="H490" s="147"/>
      <c r="I490" s="147"/>
      <c r="J490" s="147"/>
      <c r="K490" s="147"/>
      <c r="L490" s="147"/>
      <c r="M490" s="147"/>
      <c r="N490" s="147"/>
      <c r="O490" s="147"/>
      <c r="P490" s="147"/>
      <c r="Q490" s="144"/>
    </row>
    <row r="491" spans="1:17" s="99" customFormat="1" x14ac:dyDescent="0.25">
      <c r="A491" s="144"/>
      <c r="B491" s="145"/>
      <c r="C491" s="145"/>
      <c r="D491" s="145"/>
      <c r="E491" s="146"/>
      <c r="F491" s="146"/>
      <c r="G491" s="146"/>
      <c r="H491" s="147"/>
      <c r="I491" s="147"/>
      <c r="J491" s="147"/>
      <c r="K491" s="147"/>
      <c r="L491" s="147"/>
      <c r="M491" s="147"/>
      <c r="N491" s="147"/>
      <c r="O491" s="147"/>
      <c r="P491" s="147"/>
      <c r="Q491" s="144"/>
    </row>
    <row r="492" spans="1:17" s="99" customFormat="1" x14ac:dyDescent="0.25">
      <c r="A492" s="144"/>
      <c r="B492" s="145"/>
      <c r="C492" s="145"/>
      <c r="D492" s="145"/>
      <c r="E492" s="146"/>
      <c r="F492" s="146"/>
      <c r="G492" s="146"/>
      <c r="H492" s="147"/>
      <c r="I492" s="147"/>
      <c r="J492" s="147"/>
      <c r="K492" s="147"/>
      <c r="L492" s="147"/>
      <c r="M492" s="147"/>
      <c r="N492" s="147"/>
      <c r="O492" s="147"/>
      <c r="P492" s="147"/>
      <c r="Q492" s="144"/>
    </row>
    <row r="493" spans="1:17" s="99" customFormat="1" x14ac:dyDescent="0.25">
      <c r="A493" s="144"/>
      <c r="B493" s="145"/>
      <c r="C493" s="145"/>
      <c r="D493" s="145"/>
      <c r="E493" s="146"/>
      <c r="F493" s="146"/>
      <c r="G493" s="146"/>
      <c r="H493" s="147"/>
      <c r="I493" s="147"/>
      <c r="J493" s="147"/>
      <c r="K493" s="147"/>
      <c r="L493" s="147"/>
      <c r="M493" s="147"/>
      <c r="N493" s="147"/>
      <c r="O493" s="147"/>
      <c r="P493" s="147"/>
      <c r="Q493" s="144"/>
    </row>
    <row r="494" spans="1:17" s="99" customFormat="1" x14ac:dyDescent="0.25">
      <c r="A494" s="144"/>
      <c r="B494" s="145"/>
      <c r="C494" s="145"/>
      <c r="D494" s="145"/>
      <c r="E494" s="146"/>
      <c r="F494" s="146"/>
      <c r="G494" s="146"/>
      <c r="H494" s="147"/>
      <c r="I494" s="147"/>
      <c r="J494" s="147"/>
      <c r="K494" s="147"/>
      <c r="L494" s="147"/>
      <c r="M494" s="147"/>
      <c r="N494" s="147"/>
      <c r="O494" s="147"/>
      <c r="P494" s="147"/>
      <c r="Q494" s="144"/>
    </row>
    <row r="495" spans="1:17" s="99" customFormat="1" x14ac:dyDescent="0.25">
      <c r="A495" s="144"/>
      <c r="B495" s="145"/>
      <c r="C495" s="145"/>
      <c r="D495" s="145"/>
      <c r="E495" s="146"/>
      <c r="F495" s="146"/>
      <c r="G495" s="146"/>
      <c r="H495" s="147"/>
      <c r="I495" s="147"/>
      <c r="J495" s="147"/>
      <c r="K495" s="147"/>
      <c r="L495" s="147"/>
      <c r="M495" s="147"/>
      <c r="N495" s="147"/>
      <c r="O495" s="147"/>
      <c r="P495" s="147"/>
      <c r="Q495" s="144"/>
    </row>
    <row r="496" spans="1:17" s="99" customFormat="1" x14ac:dyDescent="0.25">
      <c r="A496" s="144"/>
      <c r="B496" s="145"/>
      <c r="C496" s="145"/>
      <c r="D496" s="145"/>
      <c r="E496" s="146"/>
      <c r="F496" s="146"/>
      <c r="G496" s="146"/>
      <c r="H496" s="147"/>
      <c r="I496" s="147"/>
      <c r="J496" s="147"/>
      <c r="K496" s="147"/>
      <c r="L496" s="147"/>
      <c r="M496" s="147"/>
      <c r="N496" s="147"/>
      <c r="O496" s="147"/>
      <c r="P496" s="147"/>
      <c r="Q496" s="144"/>
    </row>
    <row r="497" spans="1:17" s="99" customFormat="1" x14ac:dyDescent="0.25">
      <c r="A497" s="144"/>
      <c r="B497" s="145"/>
      <c r="C497" s="145"/>
      <c r="D497" s="145"/>
      <c r="E497" s="146"/>
      <c r="F497" s="146"/>
      <c r="G497" s="146"/>
      <c r="H497" s="147"/>
      <c r="I497" s="147"/>
      <c r="J497" s="147"/>
      <c r="K497" s="147"/>
      <c r="L497" s="147"/>
      <c r="M497" s="147"/>
      <c r="N497" s="147"/>
      <c r="O497" s="147"/>
      <c r="P497" s="147"/>
      <c r="Q497" s="144"/>
    </row>
    <row r="498" spans="1:17" s="99" customFormat="1" x14ac:dyDescent="0.25">
      <c r="A498" s="144"/>
      <c r="B498" s="145"/>
      <c r="C498" s="145"/>
      <c r="D498" s="145"/>
      <c r="E498" s="146"/>
      <c r="F498" s="146"/>
      <c r="G498" s="146"/>
      <c r="H498" s="147"/>
      <c r="I498" s="147"/>
      <c r="J498" s="147"/>
      <c r="K498" s="147"/>
      <c r="L498" s="147"/>
      <c r="M498" s="147"/>
      <c r="N498" s="147"/>
      <c r="O498" s="147"/>
      <c r="P498" s="147"/>
      <c r="Q498" s="144"/>
    </row>
    <row r="499" spans="1:17" s="99" customFormat="1" x14ac:dyDescent="0.25">
      <c r="A499" s="144"/>
      <c r="B499" s="145"/>
      <c r="C499" s="145"/>
      <c r="D499" s="145"/>
      <c r="E499" s="146"/>
      <c r="F499" s="146"/>
      <c r="G499" s="146"/>
      <c r="H499" s="147"/>
      <c r="I499" s="147"/>
      <c r="J499" s="147"/>
      <c r="K499" s="147"/>
      <c r="L499" s="147"/>
      <c r="M499" s="147"/>
      <c r="N499" s="147"/>
      <c r="O499" s="147"/>
      <c r="P499" s="147"/>
      <c r="Q499" s="144"/>
    </row>
    <row r="500" spans="1:17" s="99" customFormat="1" x14ac:dyDescent="0.25">
      <c r="A500" s="144"/>
      <c r="B500" s="145"/>
      <c r="C500" s="145"/>
      <c r="D500" s="145"/>
      <c r="E500" s="146"/>
      <c r="F500" s="146"/>
      <c r="G500" s="146"/>
      <c r="H500" s="147"/>
      <c r="I500" s="147"/>
      <c r="J500" s="147"/>
      <c r="K500" s="147"/>
      <c r="L500" s="147"/>
      <c r="M500" s="147"/>
      <c r="N500" s="147"/>
      <c r="O500" s="147"/>
      <c r="P500" s="147"/>
      <c r="Q500" s="144"/>
    </row>
    <row r="501" spans="1:17" s="99" customFormat="1" x14ac:dyDescent="0.25">
      <c r="A501" s="144"/>
      <c r="B501" s="145"/>
      <c r="C501" s="145"/>
      <c r="D501" s="145"/>
      <c r="E501" s="146"/>
      <c r="F501" s="146"/>
      <c r="G501" s="146"/>
      <c r="H501" s="147"/>
      <c r="I501" s="147"/>
      <c r="J501" s="147"/>
      <c r="K501" s="147"/>
      <c r="L501" s="147"/>
      <c r="M501" s="147"/>
      <c r="N501" s="147"/>
      <c r="O501" s="147"/>
      <c r="P501" s="147"/>
      <c r="Q501" s="144"/>
    </row>
    <row r="502" spans="1:17" s="99" customFormat="1" x14ac:dyDescent="0.25">
      <c r="A502" s="144"/>
      <c r="B502" s="145"/>
      <c r="C502" s="145"/>
      <c r="D502" s="145"/>
      <c r="E502" s="146"/>
      <c r="F502" s="146"/>
      <c r="G502" s="146"/>
      <c r="H502" s="147"/>
      <c r="I502" s="147"/>
      <c r="J502" s="147"/>
      <c r="K502" s="147"/>
      <c r="L502" s="147"/>
      <c r="M502" s="147"/>
      <c r="N502" s="147"/>
      <c r="O502" s="147"/>
      <c r="P502" s="147"/>
      <c r="Q502" s="144"/>
    </row>
    <row r="503" spans="1:17" s="99" customFormat="1" x14ac:dyDescent="0.25">
      <c r="A503" s="144"/>
      <c r="B503" s="145"/>
      <c r="C503" s="145"/>
      <c r="D503" s="145"/>
      <c r="E503" s="146"/>
      <c r="F503" s="146"/>
      <c r="G503" s="146"/>
      <c r="H503" s="147"/>
      <c r="I503" s="147"/>
      <c r="J503" s="147"/>
      <c r="K503" s="147"/>
      <c r="L503" s="147"/>
      <c r="M503" s="147"/>
      <c r="N503" s="147"/>
      <c r="O503" s="147"/>
      <c r="P503" s="147"/>
      <c r="Q503" s="144"/>
    </row>
    <row r="504" spans="1:17" s="99" customFormat="1" x14ac:dyDescent="0.25">
      <c r="A504" s="144"/>
      <c r="B504" s="145"/>
      <c r="C504" s="145"/>
      <c r="D504" s="145"/>
      <c r="E504" s="146"/>
      <c r="F504" s="146"/>
      <c r="G504" s="146"/>
      <c r="H504" s="147"/>
      <c r="I504" s="147"/>
      <c r="J504" s="147"/>
      <c r="K504" s="147"/>
      <c r="L504" s="147"/>
      <c r="M504" s="147"/>
      <c r="N504" s="147"/>
      <c r="O504" s="147"/>
      <c r="P504" s="147"/>
      <c r="Q504" s="144"/>
    </row>
    <row r="505" spans="1:17" s="99" customFormat="1" x14ac:dyDescent="0.25">
      <c r="A505" s="144"/>
      <c r="B505" s="145"/>
      <c r="C505" s="145"/>
      <c r="D505" s="145"/>
      <c r="E505" s="146"/>
      <c r="F505" s="146"/>
      <c r="G505" s="146"/>
      <c r="H505" s="147"/>
      <c r="I505" s="147"/>
      <c r="J505" s="147"/>
      <c r="K505" s="147"/>
      <c r="L505" s="147"/>
      <c r="M505" s="147"/>
      <c r="N505" s="147"/>
      <c r="O505" s="147"/>
      <c r="P505" s="147"/>
      <c r="Q505" s="144"/>
    </row>
    <row r="506" spans="1:17" s="99" customFormat="1" x14ac:dyDescent="0.25">
      <c r="A506" s="144"/>
      <c r="B506" s="145"/>
      <c r="C506" s="145"/>
      <c r="D506" s="145"/>
      <c r="E506" s="146"/>
      <c r="F506" s="146"/>
      <c r="G506" s="146"/>
      <c r="H506" s="147"/>
      <c r="I506" s="147"/>
      <c r="J506" s="147"/>
      <c r="K506" s="147"/>
      <c r="L506" s="147"/>
      <c r="M506" s="147"/>
      <c r="N506" s="147"/>
      <c r="O506" s="147"/>
      <c r="P506" s="147"/>
      <c r="Q506" s="144"/>
    </row>
    <row r="507" spans="1:17" s="99" customFormat="1" x14ac:dyDescent="0.25">
      <c r="A507" s="144"/>
      <c r="B507" s="145"/>
      <c r="C507" s="145"/>
      <c r="D507" s="145"/>
      <c r="E507" s="146"/>
      <c r="F507" s="146"/>
      <c r="G507" s="146"/>
      <c r="H507" s="147"/>
      <c r="I507" s="147"/>
      <c r="J507" s="147"/>
      <c r="K507" s="147"/>
      <c r="L507" s="147"/>
      <c r="M507" s="147"/>
      <c r="N507" s="147"/>
      <c r="O507" s="147"/>
      <c r="P507" s="147"/>
      <c r="Q507" s="144"/>
    </row>
    <row r="508" spans="1:17" s="99" customFormat="1" x14ac:dyDescent="0.25">
      <c r="A508" s="144"/>
      <c r="B508" s="145"/>
      <c r="C508" s="145"/>
      <c r="D508" s="145"/>
      <c r="E508" s="146"/>
      <c r="F508" s="146"/>
      <c r="G508" s="146"/>
      <c r="H508" s="147"/>
      <c r="I508" s="147"/>
      <c r="J508" s="147"/>
      <c r="K508" s="147"/>
      <c r="L508" s="147"/>
      <c r="M508" s="147"/>
      <c r="N508" s="147"/>
      <c r="O508" s="147"/>
      <c r="P508" s="147"/>
      <c r="Q508" s="144"/>
    </row>
    <row r="509" spans="1:17" s="99" customFormat="1" x14ac:dyDescent="0.25">
      <c r="A509" s="144"/>
      <c r="B509" s="145"/>
      <c r="C509" s="145"/>
      <c r="D509" s="145"/>
      <c r="E509" s="146"/>
      <c r="F509" s="146"/>
      <c r="G509" s="146"/>
      <c r="H509" s="147"/>
      <c r="I509" s="147"/>
      <c r="J509" s="147"/>
      <c r="K509" s="147"/>
      <c r="L509" s="147"/>
      <c r="M509" s="147"/>
      <c r="N509" s="147"/>
      <c r="O509" s="147"/>
      <c r="P509" s="147"/>
      <c r="Q509" s="144"/>
    </row>
    <row r="510" spans="1:17" s="99" customFormat="1" x14ac:dyDescent="0.25">
      <c r="A510" s="144"/>
      <c r="B510" s="145"/>
      <c r="C510" s="145"/>
      <c r="D510" s="145"/>
      <c r="E510" s="146"/>
      <c r="F510" s="146"/>
      <c r="G510" s="146"/>
      <c r="H510" s="147"/>
      <c r="I510" s="147"/>
      <c r="J510" s="147"/>
      <c r="K510" s="147"/>
      <c r="L510" s="147"/>
      <c r="M510" s="147"/>
      <c r="N510" s="147"/>
      <c r="O510" s="147"/>
      <c r="P510" s="147"/>
      <c r="Q510" s="144"/>
    </row>
    <row r="511" spans="1:17" s="99" customFormat="1" x14ac:dyDescent="0.25">
      <c r="A511" s="144"/>
      <c r="B511" s="145"/>
      <c r="C511" s="145"/>
      <c r="D511" s="145"/>
      <c r="E511" s="146"/>
      <c r="F511" s="146"/>
      <c r="G511" s="146"/>
      <c r="H511" s="147"/>
      <c r="I511" s="147"/>
      <c r="J511" s="147"/>
      <c r="K511" s="147"/>
      <c r="L511" s="147"/>
      <c r="M511" s="147"/>
      <c r="N511" s="147"/>
      <c r="O511" s="147"/>
      <c r="P511" s="147"/>
      <c r="Q511" s="144"/>
    </row>
    <row r="512" spans="1:17" s="99" customFormat="1" x14ac:dyDescent="0.25">
      <c r="A512" s="144"/>
      <c r="B512" s="145"/>
      <c r="C512" s="145"/>
      <c r="D512" s="145"/>
      <c r="E512" s="146"/>
      <c r="F512" s="146"/>
      <c r="G512" s="146"/>
      <c r="H512" s="147"/>
      <c r="I512" s="147"/>
      <c r="J512" s="147"/>
      <c r="K512" s="147"/>
      <c r="L512" s="147"/>
      <c r="M512" s="147"/>
      <c r="N512" s="147"/>
      <c r="O512" s="147"/>
      <c r="P512" s="147"/>
      <c r="Q512" s="144"/>
    </row>
    <row r="513" spans="1:17" s="99" customFormat="1" x14ac:dyDescent="0.25">
      <c r="A513" s="144"/>
      <c r="B513" s="145"/>
      <c r="C513" s="145"/>
      <c r="D513" s="145"/>
      <c r="E513" s="146"/>
      <c r="F513" s="146"/>
      <c r="G513" s="146"/>
      <c r="H513" s="147"/>
      <c r="I513" s="147"/>
      <c r="J513" s="147"/>
      <c r="K513" s="147"/>
      <c r="L513" s="147"/>
      <c r="M513" s="147"/>
      <c r="N513" s="147"/>
      <c r="O513" s="147"/>
      <c r="P513" s="147"/>
      <c r="Q513" s="144"/>
    </row>
    <row r="514" spans="1:17" s="99" customFormat="1" x14ac:dyDescent="0.25">
      <c r="A514" s="144"/>
      <c r="B514" s="145"/>
      <c r="C514" s="145"/>
      <c r="D514" s="145"/>
      <c r="E514" s="146"/>
      <c r="F514" s="146"/>
      <c r="G514" s="146"/>
      <c r="H514" s="147"/>
      <c r="I514" s="147"/>
      <c r="J514" s="147"/>
      <c r="K514" s="147"/>
      <c r="L514" s="147"/>
      <c r="M514" s="147"/>
      <c r="N514" s="147"/>
      <c r="O514" s="147"/>
      <c r="P514" s="147"/>
      <c r="Q514" s="144"/>
    </row>
    <row r="515" spans="1:17" s="99" customFormat="1" x14ac:dyDescent="0.25">
      <c r="A515" s="144"/>
      <c r="B515" s="145"/>
      <c r="C515" s="145"/>
      <c r="D515" s="145"/>
      <c r="E515" s="146"/>
      <c r="F515" s="146"/>
      <c r="G515" s="146"/>
      <c r="H515" s="147"/>
      <c r="I515" s="147"/>
      <c r="J515" s="147"/>
      <c r="K515" s="147"/>
      <c r="L515" s="147"/>
      <c r="M515" s="147"/>
      <c r="N515" s="147"/>
      <c r="O515" s="147"/>
      <c r="P515" s="147"/>
      <c r="Q515" s="144"/>
    </row>
    <row r="516" spans="1:17" s="99" customFormat="1" x14ac:dyDescent="0.25">
      <c r="A516" s="144"/>
      <c r="B516" s="145"/>
      <c r="C516" s="145"/>
      <c r="D516" s="145"/>
      <c r="E516" s="146"/>
      <c r="F516" s="146"/>
      <c r="G516" s="146"/>
      <c r="H516" s="147"/>
      <c r="I516" s="147"/>
      <c r="J516" s="147"/>
      <c r="K516" s="147"/>
      <c r="L516" s="147"/>
      <c r="M516" s="147"/>
      <c r="N516" s="147"/>
      <c r="O516" s="147"/>
      <c r="P516" s="147"/>
      <c r="Q516" s="144"/>
    </row>
    <row r="517" spans="1:17" s="99" customFormat="1" x14ac:dyDescent="0.25">
      <c r="A517" s="144"/>
      <c r="B517" s="145"/>
      <c r="C517" s="145"/>
      <c r="D517" s="145"/>
      <c r="E517" s="146"/>
      <c r="F517" s="146"/>
      <c r="G517" s="146"/>
      <c r="H517" s="147"/>
      <c r="I517" s="147"/>
      <c r="J517" s="147"/>
      <c r="K517" s="147"/>
      <c r="L517" s="147"/>
      <c r="M517" s="147"/>
      <c r="N517" s="147"/>
      <c r="O517" s="147"/>
      <c r="P517" s="147"/>
      <c r="Q517" s="144"/>
    </row>
    <row r="518" spans="1:17" s="99" customFormat="1" x14ac:dyDescent="0.25">
      <c r="A518" s="144"/>
      <c r="B518" s="145"/>
      <c r="C518" s="145"/>
      <c r="D518" s="145"/>
      <c r="E518" s="146"/>
      <c r="F518" s="146"/>
      <c r="G518" s="146"/>
      <c r="H518" s="147"/>
      <c r="I518" s="147"/>
      <c r="J518" s="147"/>
      <c r="K518" s="147"/>
      <c r="L518" s="147"/>
      <c r="M518" s="147"/>
      <c r="N518" s="147"/>
      <c r="O518" s="147"/>
      <c r="P518" s="147"/>
      <c r="Q518" s="144"/>
    </row>
    <row r="519" spans="1:17" s="99" customFormat="1" x14ac:dyDescent="0.25">
      <c r="A519" s="144"/>
      <c r="B519" s="145"/>
      <c r="C519" s="145"/>
      <c r="D519" s="145"/>
      <c r="E519" s="146"/>
      <c r="F519" s="146"/>
      <c r="G519" s="146"/>
      <c r="H519" s="147"/>
      <c r="I519" s="147"/>
      <c r="J519" s="147"/>
      <c r="K519" s="147"/>
      <c r="L519" s="147"/>
      <c r="M519" s="147"/>
      <c r="N519" s="147"/>
      <c r="O519" s="147"/>
      <c r="P519" s="147"/>
      <c r="Q519" s="144"/>
    </row>
    <row r="520" spans="1:17" s="99" customFormat="1" x14ac:dyDescent="0.25">
      <c r="A520" s="144"/>
      <c r="B520" s="145"/>
      <c r="C520" s="145"/>
      <c r="D520" s="145"/>
      <c r="E520" s="146"/>
      <c r="F520" s="146"/>
      <c r="G520" s="146"/>
      <c r="H520" s="147"/>
      <c r="I520" s="147"/>
      <c r="J520" s="147"/>
      <c r="K520" s="147"/>
      <c r="L520" s="147"/>
      <c r="M520" s="147"/>
      <c r="N520" s="147"/>
      <c r="O520" s="147"/>
      <c r="P520" s="147"/>
      <c r="Q520" s="144"/>
    </row>
    <row r="521" spans="1:17" s="99" customFormat="1" x14ac:dyDescent="0.25">
      <c r="A521" s="144"/>
      <c r="B521" s="145"/>
      <c r="C521" s="145"/>
      <c r="D521" s="145"/>
      <c r="E521" s="146"/>
      <c r="F521" s="146"/>
      <c r="G521" s="146"/>
      <c r="H521" s="147"/>
      <c r="I521" s="147"/>
      <c r="J521" s="147"/>
      <c r="K521" s="147"/>
      <c r="L521" s="147"/>
      <c r="M521" s="147"/>
      <c r="N521" s="147"/>
      <c r="O521" s="147"/>
      <c r="P521" s="147"/>
      <c r="Q521" s="144"/>
    </row>
    <row r="522" spans="1:17" s="99" customFormat="1" x14ac:dyDescent="0.25">
      <c r="A522" s="144"/>
      <c r="B522" s="145"/>
      <c r="C522" s="145"/>
      <c r="D522" s="145"/>
      <c r="E522" s="146"/>
      <c r="F522" s="146"/>
      <c r="G522" s="146"/>
      <c r="H522" s="147"/>
      <c r="I522" s="147"/>
      <c r="J522" s="147"/>
      <c r="K522" s="147"/>
      <c r="L522" s="147"/>
      <c r="M522" s="147"/>
      <c r="N522" s="147"/>
      <c r="O522" s="147"/>
      <c r="P522" s="147"/>
      <c r="Q522" s="144"/>
    </row>
    <row r="523" spans="1:17" s="99" customFormat="1" x14ac:dyDescent="0.25">
      <c r="A523" s="144"/>
      <c r="B523" s="145"/>
      <c r="C523" s="145"/>
      <c r="D523" s="145"/>
      <c r="E523" s="146"/>
      <c r="F523" s="146"/>
      <c r="G523" s="146"/>
      <c r="H523" s="147"/>
      <c r="I523" s="147"/>
      <c r="J523" s="147"/>
      <c r="K523" s="147"/>
      <c r="L523" s="147"/>
      <c r="M523" s="147"/>
      <c r="N523" s="147"/>
      <c r="O523" s="147"/>
      <c r="P523" s="147"/>
      <c r="Q523" s="144"/>
    </row>
    <row r="524" spans="1:17" s="99" customFormat="1" x14ac:dyDescent="0.25">
      <c r="A524" s="144"/>
      <c r="B524" s="145"/>
      <c r="C524" s="145"/>
      <c r="D524" s="145"/>
      <c r="E524" s="146"/>
      <c r="F524" s="146"/>
      <c r="G524" s="146"/>
      <c r="H524" s="147"/>
      <c r="I524" s="147"/>
      <c r="J524" s="147"/>
      <c r="K524" s="147"/>
      <c r="L524" s="147"/>
      <c r="M524" s="147"/>
      <c r="N524" s="147"/>
      <c r="O524" s="147"/>
      <c r="P524" s="147"/>
      <c r="Q524" s="144"/>
    </row>
    <row r="525" spans="1:17" s="99" customFormat="1" x14ac:dyDescent="0.25">
      <c r="A525" s="144"/>
      <c r="B525" s="145"/>
      <c r="C525" s="145"/>
      <c r="D525" s="145"/>
      <c r="E525" s="146"/>
      <c r="F525" s="146"/>
      <c r="G525" s="146"/>
      <c r="H525" s="147"/>
      <c r="I525" s="147"/>
      <c r="J525" s="147"/>
      <c r="K525" s="147"/>
      <c r="L525" s="147"/>
      <c r="M525" s="147"/>
      <c r="N525" s="147"/>
      <c r="O525" s="147"/>
      <c r="P525" s="147"/>
      <c r="Q525" s="144"/>
    </row>
    <row r="526" spans="1:17" s="99" customFormat="1" x14ac:dyDescent="0.25">
      <c r="A526" s="144"/>
      <c r="B526" s="145"/>
      <c r="C526" s="145"/>
      <c r="D526" s="145"/>
      <c r="E526" s="146"/>
      <c r="F526" s="146"/>
      <c r="G526" s="146"/>
      <c r="H526" s="147"/>
      <c r="I526" s="147"/>
      <c r="J526" s="147"/>
      <c r="K526" s="147"/>
      <c r="L526" s="147"/>
      <c r="M526" s="147"/>
      <c r="N526" s="147"/>
      <c r="O526" s="147"/>
      <c r="P526" s="147"/>
      <c r="Q526" s="144"/>
    </row>
    <row r="527" spans="1:17" s="99" customFormat="1" x14ac:dyDescent="0.25">
      <c r="A527" s="144"/>
      <c r="B527" s="145"/>
      <c r="C527" s="145"/>
      <c r="D527" s="145"/>
      <c r="E527" s="146"/>
      <c r="F527" s="146"/>
      <c r="G527" s="146"/>
      <c r="H527" s="147"/>
      <c r="I527" s="147"/>
      <c r="J527" s="147"/>
      <c r="K527" s="147"/>
      <c r="L527" s="147"/>
      <c r="M527" s="147"/>
      <c r="N527" s="147"/>
      <c r="O527" s="147"/>
      <c r="P527" s="147"/>
      <c r="Q527" s="144"/>
    </row>
    <row r="528" spans="1:17" s="99" customFormat="1" x14ac:dyDescent="0.25">
      <c r="A528" s="144"/>
      <c r="B528" s="145"/>
      <c r="C528" s="145"/>
      <c r="D528" s="145"/>
      <c r="E528" s="146"/>
      <c r="F528" s="146"/>
      <c r="G528" s="146"/>
      <c r="H528" s="147"/>
      <c r="I528" s="147"/>
      <c r="J528" s="147"/>
      <c r="K528" s="147"/>
      <c r="L528" s="147"/>
      <c r="M528" s="147"/>
      <c r="N528" s="147"/>
      <c r="O528" s="147"/>
      <c r="P528" s="147"/>
      <c r="Q528" s="144"/>
    </row>
    <row r="529" spans="1:17" s="99" customFormat="1" x14ac:dyDescent="0.25">
      <c r="A529" s="144"/>
      <c r="B529" s="145"/>
      <c r="C529" s="145"/>
      <c r="D529" s="145"/>
      <c r="E529" s="146"/>
      <c r="F529" s="146"/>
      <c r="G529" s="146"/>
      <c r="H529" s="147"/>
      <c r="I529" s="147"/>
      <c r="J529" s="147"/>
      <c r="K529" s="147"/>
      <c r="L529" s="147"/>
      <c r="M529" s="147"/>
      <c r="N529" s="147"/>
      <c r="O529" s="147"/>
      <c r="P529" s="147"/>
      <c r="Q529" s="144"/>
    </row>
    <row r="530" spans="1:17" s="99" customFormat="1" x14ac:dyDescent="0.25">
      <c r="A530" s="144"/>
      <c r="B530" s="145"/>
      <c r="C530" s="145"/>
      <c r="D530" s="145"/>
      <c r="E530" s="146"/>
      <c r="F530" s="146"/>
      <c r="G530" s="146"/>
      <c r="H530" s="147"/>
      <c r="I530" s="147"/>
      <c r="J530" s="147"/>
      <c r="K530" s="147"/>
      <c r="L530" s="147"/>
      <c r="M530" s="147"/>
      <c r="N530" s="147"/>
      <c r="O530" s="147"/>
      <c r="P530" s="147"/>
      <c r="Q530" s="144"/>
    </row>
    <row r="531" spans="1:17" s="99" customFormat="1" x14ac:dyDescent="0.25">
      <c r="A531" s="144"/>
      <c r="B531" s="145"/>
      <c r="C531" s="145"/>
      <c r="D531" s="145"/>
      <c r="E531" s="146"/>
      <c r="F531" s="146"/>
      <c r="G531" s="146"/>
      <c r="H531" s="147"/>
      <c r="I531" s="147"/>
      <c r="J531" s="147"/>
      <c r="K531" s="147"/>
      <c r="L531" s="147"/>
      <c r="M531" s="147"/>
      <c r="N531" s="147"/>
      <c r="O531" s="147"/>
      <c r="P531" s="147"/>
      <c r="Q531" s="144"/>
    </row>
    <row r="532" spans="1:17" s="99" customFormat="1" x14ac:dyDescent="0.25">
      <c r="A532" s="144"/>
      <c r="B532" s="145"/>
      <c r="C532" s="145"/>
      <c r="D532" s="145"/>
      <c r="E532" s="146"/>
      <c r="F532" s="146"/>
      <c r="G532" s="146"/>
      <c r="H532" s="147"/>
      <c r="I532" s="147"/>
      <c r="J532" s="147"/>
      <c r="K532" s="147"/>
      <c r="L532" s="147"/>
      <c r="M532" s="147"/>
      <c r="N532" s="147"/>
      <c r="O532" s="147"/>
      <c r="P532" s="147"/>
      <c r="Q532" s="144"/>
    </row>
    <row r="533" spans="1:17" s="99" customFormat="1" x14ac:dyDescent="0.25">
      <c r="A533" s="144"/>
      <c r="B533" s="145"/>
      <c r="C533" s="145"/>
      <c r="D533" s="145"/>
      <c r="E533" s="146"/>
      <c r="F533" s="146"/>
      <c r="G533" s="146"/>
      <c r="H533" s="147"/>
      <c r="I533" s="147"/>
      <c r="J533" s="147"/>
      <c r="K533" s="147"/>
      <c r="L533" s="147"/>
      <c r="M533" s="147"/>
      <c r="N533" s="147"/>
      <c r="O533" s="147"/>
      <c r="P533" s="147"/>
      <c r="Q533" s="144"/>
    </row>
    <row r="534" spans="1:17" s="99" customFormat="1" x14ac:dyDescent="0.25">
      <c r="A534" s="144"/>
      <c r="B534" s="145"/>
      <c r="C534" s="145"/>
      <c r="D534" s="145"/>
      <c r="E534" s="146"/>
      <c r="F534" s="146"/>
      <c r="G534" s="146"/>
      <c r="H534" s="147"/>
      <c r="I534" s="147"/>
      <c r="J534" s="147"/>
      <c r="K534" s="147"/>
      <c r="L534" s="147"/>
      <c r="M534" s="147"/>
      <c r="N534" s="147"/>
      <c r="O534" s="147"/>
      <c r="P534" s="147"/>
      <c r="Q534" s="144"/>
    </row>
    <row r="535" spans="1:17" s="99" customFormat="1" x14ac:dyDescent="0.25">
      <c r="A535" s="144"/>
      <c r="B535" s="145"/>
      <c r="C535" s="145"/>
      <c r="D535" s="145"/>
      <c r="E535" s="146"/>
      <c r="F535" s="146"/>
      <c r="G535" s="146"/>
      <c r="H535" s="147"/>
      <c r="I535" s="147"/>
      <c r="J535" s="147"/>
      <c r="K535" s="147"/>
      <c r="L535" s="147"/>
      <c r="M535" s="147"/>
      <c r="N535" s="147"/>
      <c r="O535" s="147"/>
      <c r="P535" s="147"/>
      <c r="Q535" s="144"/>
    </row>
    <row r="536" spans="1:17" s="99" customFormat="1" x14ac:dyDescent="0.25">
      <c r="A536" s="144"/>
      <c r="B536" s="145"/>
      <c r="C536" s="145"/>
      <c r="D536" s="145"/>
      <c r="E536" s="146"/>
      <c r="F536" s="146"/>
      <c r="G536" s="146"/>
      <c r="H536" s="147"/>
      <c r="I536" s="147"/>
      <c r="J536" s="147"/>
      <c r="K536" s="147"/>
      <c r="L536" s="147"/>
      <c r="M536" s="147"/>
      <c r="N536" s="147"/>
      <c r="O536" s="147"/>
      <c r="P536" s="147"/>
      <c r="Q536" s="144"/>
    </row>
    <row r="537" spans="1:17" s="99" customFormat="1" x14ac:dyDescent="0.25">
      <c r="A537" s="144"/>
      <c r="B537" s="145"/>
      <c r="C537" s="145"/>
      <c r="D537" s="145"/>
      <c r="E537" s="146"/>
      <c r="F537" s="146"/>
      <c r="G537" s="146"/>
      <c r="H537" s="147"/>
      <c r="I537" s="147"/>
      <c r="J537" s="147"/>
      <c r="K537" s="147"/>
      <c r="L537" s="147"/>
      <c r="M537" s="147"/>
      <c r="N537" s="147"/>
      <c r="O537" s="147"/>
      <c r="P537" s="147"/>
      <c r="Q537" s="144"/>
    </row>
    <row r="538" spans="1:17" s="99" customFormat="1" x14ac:dyDescent="0.25">
      <c r="A538" s="144"/>
      <c r="B538" s="145"/>
      <c r="C538" s="145"/>
      <c r="D538" s="145"/>
      <c r="E538" s="146"/>
      <c r="F538" s="146"/>
      <c r="G538" s="146"/>
      <c r="H538" s="147"/>
      <c r="I538" s="147"/>
      <c r="J538" s="147"/>
      <c r="K538" s="147"/>
      <c r="L538" s="147"/>
      <c r="M538" s="147"/>
      <c r="N538" s="147"/>
      <c r="O538" s="147"/>
      <c r="P538" s="147"/>
      <c r="Q538" s="144"/>
    </row>
    <row r="539" spans="1:17" s="99" customFormat="1" x14ac:dyDescent="0.25">
      <c r="A539" s="144"/>
      <c r="B539" s="145"/>
      <c r="C539" s="145"/>
      <c r="D539" s="145"/>
      <c r="E539" s="146"/>
      <c r="F539" s="146"/>
      <c r="G539" s="146"/>
      <c r="H539" s="147"/>
      <c r="I539" s="147"/>
      <c r="J539" s="147"/>
      <c r="K539" s="147"/>
      <c r="L539" s="147"/>
      <c r="M539" s="147"/>
      <c r="N539" s="147"/>
      <c r="O539" s="147"/>
      <c r="P539" s="147"/>
      <c r="Q539" s="144"/>
    </row>
    <row r="540" spans="1:17" s="99" customFormat="1" x14ac:dyDescent="0.25">
      <c r="A540" s="144"/>
      <c r="B540" s="145"/>
      <c r="C540" s="145"/>
      <c r="D540" s="145"/>
      <c r="E540" s="146"/>
      <c r="F540" s="146"/>
      <c r="G540" s="146"/>
      <c r="H540" s="147"/>
      <c r="I540" s="147"/>
      <c r="J540" s="147"/>
      <c r="K540" s="147"/>
      <c r="L540" s="147"/>
      <c r="M540" s="147"/>
      <c r="N540" s="147"/>
      <c r="O540" s="147"/>
      <c r="P540" s="147"/>
      <c r="Q540" s="144"/>
    </row>
    <row r="541" spans="1:17" s="99" customFormat="1" x14ac:dyDescent="0.25">
      <c r="A541" s="144"/>
      <c r="B541" s="145"/>
      <c r="C541" s="145"/>
      <c r="D541" s="145"/>
      <c r="E541" s="146"/>
      <c r="F541" s="146"/>
      <c r="G541" s="146"/>
      <c r="H541" s="147"/>
      <c r="I541" s="147"/>
      <c r="J541" s="147"/>
      <c r="K541" s="147"/>
      <c r="L541" s="147"/>
      <c r="M541" s="147"/>
      <c r="N541" s="147"/>
      <c r="O541" s="147"/>
      <c r="P541" s="147"/>
      <c r="Q541" s="144"/>
    </row>
    <row r="542" spans="1:17" s="99" customFormat="1" x14ac:dyDescent="0.25">
      <c r="A542" s="144"/>
      <c r="B542" s="145"/>
      <c r="C542" s="145"/>
      <c r="D542" s="145"/>
      <c r="E542" s="146"/>
      <c r="F542" s="146"/>
      <c r="G542" s="146"/>
      <c r="H542" s="147"/>
      <c r="I542" s="147"/>
      <c r="J542" s="147"/>
      <c r="K542" s="147"/>
      <c r="L542" s="147"/>
      <c r="M542" s="147"/>
      <c r="N542" s="147"/>
      <c r="O542" s="147"/>
      <c r="P542" s="147"/>
      <c r="Q542" s="144"/>
    </row>
    <row r="543" spans="1:17" s="99" customFormat="1" x14ac:dyDescent="0.25">
      <c r="A543" s="144"/>
      <c r="B543" s="145"/>
      <c r="C543" s="145"/>
      <c r="D543" s="145"/>
      <c r="E543" s="146"/>
      <c r="F543" s="146"/>
      <c r="G543" s="146"/>
      <c r="H543" s="147"/>
      <c r="I543" s="147"/>
      <c r="J543" s="147"/>
      <c r="K543" s="147"/>
      <c r="L543" s="147"/>
      <c r="M543" s="147"/>
      <c r="N543" s="147"/>
      <c r="O543" s="147"/>
      <c r="P543" s="147"/>
      <c r="Q543" s="144"/>
    </row>
    <row r="544" spans="1:17" s="99" customFormat="1" x14ac:dyDescent="0.25">
      <c r="A544" s="144"/>
      <c r="B544" s="145"/>
      <c r="C544" s="145"/>
      <c r="D544" s="145"/>
      <c r="E544" s="146"/>
      <c r="F544" s="146"/>
      <c r="G544" s="146"/>
      <c r="H544" s="147"/>
      <c r="I544" s="147"/>
      <c r="J544" s="147"/>
      <c r="K544" s="147"/>
      <c r="L544" s="147"/>
      <c r="M544" s="147"/>
      <c r="N544" s="147"/>
      <c r="O544" s="147"/>
      <c r="P544" s="147"/>
      <c r="Q544" s="144"/>
    </row>
    <row r="545" spans="1:17" s="99" customFormat="1" x14ac:dyDescent="0.25">
      <c r="A545" s="144"/>
      <c r="B545" s="145"/>
      <c r="C545" s="145"/>
      <c r="D545" s="145"/>
      <c r="E545" s="146"/>
      <c r="F545" s="146"/>
      <c r="G545" s="146"/>
      <c r="H545" s="147"/>
      <c r="I545" s="147"/>
      <c r="J545" s="147"/>
      <c r="K545" s="147"/>
      <c r="L545" s="147"/>
      <c r="M545" s="147"/>
      <c r="N545" s="147"/>
      <c r="O545" s="147"/>
      <c r="P545" s="147"/>
      <c r="Q545" s="144"/>
    </row>
    <row r="546" spans="1:17" s="99" customFormat="1" x14ac:dyDescent="0.25">
      <c r="A546" s="144"/>
      <c r="B546" s="145"/>
      <c r="C546" s="145"/>
      <c r="D546" s="145"/>
      <c r="E546" s="146"/>
      <c r="F546" s="146"/>
      <c r="G546" s="146"/>
      <c r="H546" s="147"/>
      <c r="I546" s="147"/>
      <c r="J546" s="147"/>
      <c r="K546" s="147"/>
      <c r="L546" s="147"/>
      <c r="M546" s="147"/>
      <c r="N546" s="147"/>
      <c r="O546" s="147"/>
      <c r="P546" s="147"/>
      <c r="Q546" s="144"/>
    </row>
    <row r="547" spans="1:17" s="99" customFormat="1" x14ac:dyDescent="0.25">
      <c r="A547" s="144"/>
      <c r="B547" s="145"/>
      <c r="C547" s="145"/>
      <c r="D547" s="145"/>
      <c r="E547" s="146"/>
      <c r="F547" s="146"/>
      <c r="G547" s="146"/>
      <c r="H547" s="147"/>
      <c r="I547" s="147"/>
      <c r="J547" s="147"/>
      <c r="K547" s="147"/>
      <c r="L547" s="147"/>
      <c r="M547" s="147"/>
      <c r="N547" s="147"/>
      <c r="O547" s="147"/>
      <c r="P547" s="147"/>
      <c r="Q547" s="144"/>
    </row>
    <row r="548" spans="1:17" s="99" customFormat="1" x14ac:dyDescent="0.25">
      <c r="A548" s="144"/>
      <c r="B548" s="145"/>
      <c r="C548" s="145"/>
      <c r="D548" s="145"/>
      <c r="E548" s="146"/>
      <c r="F548" s="146"/>
      <c r="G548" s="146"/>
      <c r="H548" s="147"/>
      <c r="I548" s="147"/>
      <c r="J548" s="147"/>
      <c r="K548" s="147"/>
      <c r="L548" s="147"/>
      <c r="M548" s="147"/>
      <c r="N548" s="147"/>
      <c r="O548" s="147"/>
      <c r="P548" s="147"/>
      <c r="Q548" s="144"/>
    </row>
    <row r="549" spans="1:17" s="99" customFormat="1" x14ac:dyDescent="0.25">
      <c r="A549" s="144"/>
      <c r="B549" s="145"/>
      <c r="C549" s="145"/>
      <c r="D549" s="145"/>
      <c r="E549" s="146"/>
      <c r="F549" s="146"/>
      <c r="G549" s="146"/>
      <c r="H549" s="147"/>
      <c r="I549" s="147"/>
      <c r="J549" s="147"/>
      <c r="K549" s="147"/>
      <c r="L549" s="147"/>
      <c r="M549" s="147"/>
      <c r="N549" s="147"/>
      <c r="O549" s="147"/>
      <c r="P549" s="147"/>
      <c r="Q549" s="144"/>
    </row>
    <row r="550" spans="1:17" s="99" customFormat="1" x14ac:dyDescent="0.25">
      <c r="A550" s="144"/>
      <c r="B550" s="145"/>
      <c r="C550" s="145"/>
      <c r="D550" s="145"/>
      <c r="E550" s="146"/>
      <c r="F550" s="146"/>
      <c r="G550" s="146"/>
      <c r="H550" s="147"/>
      <c r="I550" s="147"/>
      <c r="J550" s="147"/>
      <c r="K550" s="147"/>
      <c r="L550" s="147"/>
      <c r="M550" s="147"/>
      <c r="N550" s="147"/>
      <c r="O550" s="147"/>
      <c r="P550" s="147"/>
      <c r="Q550" s="144"/>
    </row>
    <row r="551" spans="1:17" s="99" customFormat="1" x14ac:dyDescent="0.25">
      <c r="A551" s="144"/>
      <c r="B551" s="145"/>
      <c r="C551" s="145"/>
      <c r="D551" s="145"/>
      <c r="E551" s="146"/>
      <c r="F551" s="146"/>
      <c r="G551" s="146"/>
      <c r="H551" s="147"/>
      <c r="I551" s="147"/>
      <c r="J551" s="147"/>
      <c r="K551" s="147"/>
      <c r="L551" s="147"/>
      <c r="M551" s="147"/>
      <c r="N551" s="147"/>
      <c r="O551" s="147"/>
      <c r="P551" s="147"/>
      <c r="Q551" s="144"/>
    </row>
    <row r="552" spans="1:17" s="99" customFormat="1" x14ac:dyDescent="0.25">
      <c r="A552" s="144"/>
      <c r="B552" s="145"/>
      <c r="C552" s="145"/>
      <c r="D552" s="145"/>
      <c r="E552" s="146"/>
      <c r="F552" s="146"/>
      <c r="G552" s="146"/>
      <c r="H552" s="147"/>
      <c r="I552" s="147"/>
      <c r="J552" s="147"/>
      <c r="K552" s="147"/>
      <c r="L552" s="147"/>
      <c r="M552" s="147"/>
      <c r="N552" s="147"/>
      <c r="O552" s="147"/>
      <c r="P552" s="147"/>
      <c r="Q552" s="144"/>
    </row>
    <row r="553" spans="1:17" s="99" customFormat="1" x14ac:dyDescent="0.25">
      <c r="A553" s="144"/>
      <c r="B553" s="145"/>
      <c r="C553" s="145"/>
      <c r="D553" s="145"/>
      <c r="E553" s="146"/>
      <c r="F553" s="146"/>
      <c r="G553" s="146"/>
      <c r="H553" s="147"/>
      <c r="I553" s="147"/>
      <c r="J553" s="147"/>
      <c r="K553" s="147"/>
      <c r="L553" s="147"/>
      <c r="M553" s="147"/>
      <c r="N553" s="147"/>
      <c r="O553" s="147"/>
      <c r="P553" s="147"/>
      <c r="Q553" s="144"/>
    </row>
    <row r="554" spans="1:17" s="99" customFormat="1" x14ac:dyDescent="0.25">
      <c r="A554" s="144"/>
      <c r="B554" s="145"/>
      <c r="C554" s="145"/>
      <c r="D554" s="145"/>
      <c r="E554" s="146"/>
      <c r="F554" s="146"/>
      <c r="G554" s="146"/>
      <c r="H554" s="147"/>
      <c r="I554" s="147"/>
      <c r="J554" s="147"/>
      <c r="K554" s="147"/>
      <c r="L554" s="147"/>
      <c r="M554" s="147"/>
      <c r="N554" s="147"/>
      <c r="O554" s="147"/>
      <c r="P554" s="147"/>
      <c r="Q554" s="144"/>
    </row>
    <row r="555" spans="1:17" s="99" customFormat="1" x14ac:dyDescent="0.25">
      <c r="A555" s="144"/>
      <c r="B555" s="145"/>
      <c r="C555" s="145"/>
      <c r="D555" s="145"/>
      <c r="E555" s="146"/>
      <c r="F555" s="146"/>
      <c r="G555" s="146"/>
      <c r="H555" s="147"/>
      <c r="I555" s="147"/>
      <c r="J555" s="147"/>
      <c r="K555" s="147"/>
      <c r="L555" s="147"/>
      <c r="M555" s="147"/>
      <c r="N555" s="147"/>
      <c r="O555" s="147"/>
      <c r="P555" s="147"/>
      <c r="Q555" s="144"/>
    </row>
    <row r="556" spans="1:17" s="99" customFormat="1" x14ac:dyDescent="0.25">
      <c r="A556" s="144"/>
      <c r="B556" s="145"/>
      <c r="C556" s="145"/>
      <c r="D556" s="145"/>
      <c r="E556" s="146"/>
      <c r="F556" s="146"/>
      <c r="G556" s="146"/>
      <c r="H556" s="147"/>
      <c r="I556" s="147"/>
      <c r="J556" s="147"/>
      <c r="K556" s="147"/>
      <c r="L556" s="147"/>
      <c r="M556" s="147"/>
      <c r="N556" s="147"/>
      <c r="O556" s="147"/>
      <c r="P556" s="147"/>
      <c r="Q556" s="144"/>
    </row>
    <row r="557" spans="1:17" s="99" customFormat="1" x14ac:dyDescent="0.25">
      <c r="A557" s="144"/>
      <c r="B557" s="145"/>
      <c r="C557" s="145"/>
      <c r="D557" s="145"/>
      <c r="E557" s="146"/>
      <c r="F557" s="146"/>
      <c r="G557" s="146"/>
      <c r="H557" s="147"/>
      <c r="I557" s="147"/>
      <c r="J557" s="147"/>
      <c r="K557" s="147"/>
      <c r="L557" s="147"/>
      <c r="M557" s="147"/>
      <c r="N557" s="147"/>
      <c r="O557" s="147"/>
      <c r="P557" s="147"/>
      <c r="Q557" s="144"/>
    </row>
    <row r="558" spans="1:17" s="99" customFormat="1" x14ac:dyDescent="0.25">
      <c r="A558" s="144"/>
      <c r="B558" s="145"/>
      <c r="C558" s="145"/>
      <c r="D558" s="145"/>
      <c r="E558" s="146"/>
      <c r="F558" s="146"/>
      <c r="G558" s="146"/>
      <c r="H558" s="147"/>
      <c r="I558" s="147"/>
      <c r="J558" s="147"/>
      <c r="K558" s="147"/>
      <c r="L558" s="147"/>
      <c r="M558" s="147"/>
      <c r="N558" s="147"/>
      <c r="O558" s="147"/>
      <c r="P558" s="147"/>
      <c r="Q558" s="144"/>
    </row>
    <row r="559" spans="1:17" s="99" customFormat="1" x14ac:dyDescent="0.25">
      <c r="A559" s="144"/>
      <c r="B559" s="145"/>
      <c r="C559" s="145"/>
      <c r="D559" s="145"/>
      <c r="E559" s="146"/>
      <c r="F559" s="146"/>
      <c r="G559" s="146"/>
      <c r="H559" s="147"/>
      <c r="I559" s="147"/>
      <c r="J559" s="147"/>
      <c r="K559" s="147"/>
      <c r="L559" s="147"/>
      <c r="M559" s="147"/>
      <c r="N559" s="147"/>
      <c r="O559" s="147"/>
      <c r="P559" s="147"/>
      <c r="Q559" s="144"/>
    </row>
    <row r="560" spans="1:17" s="99" customFormat="1" x14ac:dyDescent="0.25">
      <c r="A560" s="144"/>
      <c r="B560" s="145"/>
      <c r="C560" s="145"/>
      <c r="D560" s="145"/>
      <c r="E560" s="146"/>
      <c r="F560" s="146"/>
      <c r="G560" s="146"/>
      <c r="H560" s="147"/>
      <c r="I560" s="147"/>
      <c r="J560" s="147"/>
      <c r="K560" s="147"/>
      <c r="L560" s="147"/>
      <c r="M560" s="147"/>
      <c r="N560" s="147"/>
      <c r="O560" s="147"/>
      <c r="P560" s="147"/>
      <c r="Q560" s="144"/>
    </row>
    <row r="561" spans="1:17" s="99" customFormat="1" x14ac:dyDescent="0.25">
      <c r="A561" s="144"/>
      <c r="B561" s="145"/>
      <c r="C561" s="145"/>
      <c r="D561" s="145"/>
      <c r="E561" s="146"/>
      <c r="F561" s="146"/>
      <c r="G561" s="146"/>
      <c r="H561" s="147"/>
      <c r="I561" s="147"/>
      <c r="J561" s="147"/>
      <c r="K561" s="147"/>
      <c r="L561" s="147"/>
      <c r="M561" s="147"/>
      <c r="N561" s="147"/>
      <c r="O561" s="147"/>
      <c r="P561" s="147"/>
      <c r="Q561" s="144"/>
    </row>
    <row r="562" spans="1:17" s="99" customFormat="1" x14ac:dyDescent="0.25">
      <c r="A562" s="144"/>
      <c r="B562" s="145"/>
      <c r="C562" s="145"/>
      <c r="D562" s="145"/>
      <c r="E562" s="146"/>
      <c r="F562" s="146"/>
      <c r="G562" s="146"/>
      <c r="H562" s="147"/>
      <c r="I562" s="147"/>
      <c r="J562" s="147"/>
      <c r="K562" s="147"/>
      <c r="L562" s="147"/>
      <c r="M562" s="147"/>
      <c r="N562" s="147"/>
      <c r="O562" s="147"/>
      <c r="P562" s="147"/>
      <c r="Q562" s="144"/>
    </row>
    <row r="563" spans="1:17" s="99" customFormat="1" x14ac:dyDescent="0.25">
      <c r="A563" s="144"/>
      <c r="B563" s="145"/>
      <c r="C563" s="145"/>
      <c r="D563" s="145"/>
      <c r="E563" s="146"/>
      <c r="F563" s="146"/>
      <c r="G563" s="146"/>
      <c r="H563" s="147"/>
      <c r="I563" s="147"/>
      <c r="J563" s="147"/>
      <c r="K563" s="147"/>
      <c r="L563" s="147"/>
      <c r="M563" s="147"/>
      <c r="N563" s="147"/>
      <c r="O563" s="147"/>
      <c r="P563" s="147"/>
      <c r="Q563" s="144"/>
    </row>
    <row r="564" spans="1:17" s="99" customFormat="1" x14ac:dyDescent="0.25">
      <c r="A564" s="144"/>
      <c r="B564" s="145"/>
      <c r="C564" s="145"/>
      <c r="D564" s="145"/>
      <c r="E564" s="146"/>
      <c r="F564" s="146"/>
      <c r="G564" s="146"/>
      <c r="H564" s="147"/>
      <c r="I564" s="147"/>
      <c r="J564" s="147"/>
      <c r="K564" s="147"/>
      <c r="L564" s="147"/>
      <c r="M564" s="147"/>
      <c r="N564" s="147"/>
      <c r="O564" s="147"/>
      <c r="P564" s="147"/>
      <c r="Q564" s="144"/>
    </row>
    <row r="565" spans="1:17" s="99" customFormat="1" x14ac:dyDescent="0.25">
      <c r="A565" s="144"/>
      <c r="B565" s="145"/>
      <c r="C565" s="145"/>
      <c r="D565" s="145"/>
      <c r="E565" s="146"/>
      <c r="F565" s="146"/>
      <c r="G565" s="146"/>
      <c r="H565" s="147"/>
      <c r="I565" s="147"/>
      <c r="J565" s="147"/>
      <c r="K565" s="147"/>
      <c r="L565" s="147"/>
      <c r="M565" s="147"/>
      <c r="N565" s="147"/>
      <c r="O565" s="147"/>
      <c r="P565" s="147"/>
      <c r="Q565" s="144"/>
    </row>
    <row r="566" spans="1:17" s="99" customFormat="1" x14ac:dyDescent="0.25">
      <c r="A566" s="144"/>
      <c r="B566" s="145"/>
      <c r="C566" s="145"/>
      <c r="D566" s="145"/>
      <c r="E566" s="146"/>
      <c r="F566" s="146"/>
      <c r="G566" s="146"/>
      <c r="H566" s="147"/>
      <c r="I566" s="147"/>
      <c r="J566" s="147"/>
      <c r="K566" s="147"/>
      <c r="L566" s="147"/>
      <c r="M566" s="147"/>
      <c r="N566" s="147"/>
      <c r="O566" s="147"/>
      <c r="P566" s="147"/>
      <c r="Q566" s="144"/>
    </row>
    <row r="567" spans="1:17" s="99" customFormat="1" x14ac:dyDescent="0.25">
      <c r="A567" s="144"/>
      <c r="B567" s="145"/>
      <c r="C567" s="145"/>
      <c r="D567" s="145"/>
      <c r="E567" s="146"/>
      <c r="F567" s="146"/>
      <c r="G567" s="146"/>
      <c r="H567" s="147"/>
      <c r="I567" s="147"/>
      <c r="J567" s="147"/>
      <c r="K567" s="147"/>
      <c r="L567" s="147"/>
      <c r="M567" s="147"/>
      <c r="N567" s="147"/>
      <c r="O567" s="147"/>
      <c r="P567" s="147"/>
      <c r="Q567" s="144"/>
    </row>
    <row r="568" spans="1:17" s="99" customFormat="1" x14ac:dyDescent="0.25">
      <c r="A568" s="144"/>
      <c r="B568" s="145"/>
      <c r="C568" s="145"/>
      <c r="D568" s="145"/>
      <c r="E568" s="146"/>
      <c r="F568" s="146"/>
      <c r="G568" s="146"/>
      <c r="H568" s="147"/>
      <c r="I568" s="147"/>
      <c r="J568" s="147"/>
      <c r="K568" s="147"/>
      <c r="L568" s="147"/>
      <c r="M568" s="147"/>
      <c r="N568" s="147"/>
      <c r="O568" s="147"/>
      <c r="P568" s="147"/>
      <c r="Q568" s="144"/>
    </row>
    <row r="569" spans="1:17" s="99" customFormat="1" x14ac:dyDescent="0.25">
      <c r="A569" s="144"/>
      <c r="B569" s="145"/>
      <c r="C569" s="145"/>
      <c r="D569" s="145"/>
      <c r="E569" s="146"/>
      <c r="F569" s="146"/>
      <c r="G569" s="146"/>
      <c r="H569" s="147"/>
      <c r="I569" s="147"/>
      <c r="J569" s="147"/>
      <c r="K569" s="147"/>
      <c r="L569" s="147"/>
      <c r="M569" s="147"/>
      <c r="N569" s="147"/>
      <c r="O569" s="147"/>
      <c r="P569" s="147"/>
      <c r="Q569" s="144"/>
    </row>
    <row r="570" spans="1:17" s="99" customFormat="1" x14ac:dyDescent="0.25">
      <c r="A570" s="144"/>
      <c r="B570" s="145"/>
      <c r="C570" s="145"/>
      <c r="D570" s="145"/>
      <c r="E570" s="146"/>
      <c r="F570" s="146"/>
      <c r="G570" s="146"/>
      <c r="H570" s="147"/>
      <c r="I570" s="147"/>
      <c r="J570" s="147"/>
      <c r="K570" s="147"/>
      <c r="L570" s="147"/>
      <c r="M570" s="147"/>
      <c r="N570" s="147"/>
      <c r="O570" s="147"/>
      <c r="P570" s="147"/>
      <c r="Q570" s="144"/>
    </row>
    <row r="571" spans="1:17" s="99" customFormat="1" x14ac:dyDescent="0.25">
      <c r="A571" s="144"/>
      <c r="B571" s="145"/>
      <c r="C571" s="145"/>
      <c r="D571" s="145"/>
      <c r="E571" s="146"/>
      <c r="F571" s="146"/>
      <c r="G571" s="146"/>
      <c r="H571" s="147"/>
      <c r="I571" s="147"/>
      <c r="J571" s="147"/>
      <c r="K571" s="147"/>
      <c r="L571" s="147"/>
      <c r="M571" s="147"/>
      <c r="N571" s="147"/>
      <c r="O571" s="147"/>
      <c r="P571" s="147"/>
      <c r="Q571" s="144"/>
    </row>
    <row r="572" spans="1:17" s="99" customFormat="1" x14ac:dyDescent="0.25">
      <c r="A572" s="144"/>
      <c r="B572" s="145"/>
      <c r="C572" s="145"/>
      <c r="D572" s="145"/>
      <c r="E572" s="146"/>
      <c r="F572" s="146"/>
      <c r="G572" s="146"/>
      <c r="H572" s="147"/>
      <c r="I572" s="147"/>
      <c r="J572" s="147"/>
      <c r="K572" s="147"/>
      <c r="L572" s="147"/>
      <c r="M572" s="147"/>
      <c r="N572" s="147"/>
      <c r="O572" s="147"/>
      <c r="P572" s="147"/>
      <c r="Q572" s="144"/>
    </row>
    <row r="573" spans="1:17" s="99" customFormat="1" x14ac:dyDescent="0.25">
      <c r="A573" s="144"/>
      <c r="B573" s="145"/>
      <c r="C573" s="145"/>
      <c r="D573" s="145"/>
      <c r="E573" s="146"/>
      <c r="F573" s="146"/>
      <c r="G573" s="146"/>
      <c r="H573" s="147"/>
      <c r="I573" s="147"/>
      <c r="J573" s="147"/>
      <c r="K573" s="147"/>
      <c r="L573" s="147"/>
      <c r="M573" s="147"/>
      <c r="N573" s="147"/>
      <c r="O573" s="147"/>
      <c r="P573" s="147"/>
      <c r="Q573" s="144"/>
    </row>
    <row r="574" spans="1:17" s="99" customFormat="1" x14ac:dyDescent="0.25">
      <c r="A574" s="144"/>
      <c r="B574" s="145"/>
      <c r="C574" s="145"/>
      <c r="D574" s="145"/>
      <c r="E574" s="146"/>
      <c r="F574" s="146"/>
      <c r="G574" s="146"/>
      <c r="H574" s="147"/>
      <c r="I574" s="147"/>
      <c r="J574" s="147"/>
      <c r="K574" s="147"/>
      <c r="L574" s="147"/>
      <c r="M574" s="147"/>
      <c r="N574" s="147"/>
      <c r="O574" s="147"/>
      <c r="P574" s="147"/>
      <c r="Q574" s="144"/>
    </row>
    <row r="575" spans="1:17" s="99" customFormat="1" x14ac:dyDescent="0.25">
      <c r="A575" s="144"/>
      <c r="B575" s="145"/>
      <c r="C575" s="145"/>
      <c r="D575" s="145"/>
      <c r="E575" s="146"/>
      <c r="F575" s="146"/>
      <c r="G575" s="146"/>
      <c r="H575" s="147"/>
      <c r="I575" s="147"/>
      <c r="J575" s="147"/>
      <c r="K575" s="147"/>
      <c r="L575" s="147"/>
      <c r="M575" s="147"/>
      <c r="N575" s="147"/>
      <c r="O575" s="147"/>
      <c r="P575" s="147"/>
      <c r="Q575" s="144"/>
    </row>
    <row r="576" spans="1:17" s="99" customFormat="1" x14ac:dyDescent="0.25">
      <c r="A576" s="144"/>
      <c r="B576" s="145"/>
      <c r="C576" s="145"/>
      <c r="D576" s="145"/>
      <c r="E576" s="146"/>
      <c r="F576" s="146"/>
      <c r="G576" s="146"/>
      <c r="H576" s="147"/>
      <c r="I576" s="147"/>
      <c r="J576" s="147"/>
      <c r="K576" s="147"/>
      <c r="L576" s="147"/>
      <c r="M576" s="147"/>
      <c r="N576" s="147"/>
      <c r="O576" s="147"/>
      <c r="P576" s="147"/>
      <c r="Q576" s="144"/>
    </row>
    <row r="577" spans="1:17" s="99" customFormat="1" x14ac:dyDescent="0.25">
      <c r="A577" s="144"/>
      <c r="B577" s="145"/>
      <c r="C577" s="145"/>
      <c r="D577" s="145"/>
      <c r="E577" s="146"/>
      <c r="F577" s="146"/>
      <c r="G577" s="146"/>
      <c r="H577" s="147"/>
      <c r="I577" s="147"/>
      <c r="J577" s="147"/>
      <c r="K577" s="147"/>
      <c r="L577" s="147"/>
      <c r="M577" s="147"/>
      <c r="N577" s="147"/>
      <c r="O577" s="147"/>
      <c r="P577" s="147"/>
      <c r="Q577" s="144"/>
    </row>
    <row r="578" spans="1:17" s="99" customFormat="1" x14ac:dyDescent="0.25">
      <c r="A578" s="144"/>
      <c r="B578" s="145"/>
      <c r="C578" s="145"/>
      <c r="D578" s="145"/>
      <c r="E578" s="146"/>
      <c r="F578" s="146"/>
      <c r="G578" s="146"/>
      <c r="H578" s="147"/>
      <c r="I578" s="147"/>
      <c r="J578" s="147"/>
      <c r="K578" s="147"/>
      <c r="L578" s="147"/>
      <c r="M578" s="147"/>
      <c r="N578" s="147"/>
      <c r="O578" s="147"/>
      <c r="P578" s="147"/>
      <c r="Q578" s="144"/>
    </row>
    <row r="579" spans="1:17" s="99" customFormat="1" x14ac:dyDescent="0.25">
      <c r="A579" s="144"/>
      <c r="B579" s="145"/>
      <c r="C579" s="145"/>
      <c r="D579" s="145"/>
      <c r="E579" s="146"/>
      <c r="F579" s="146"/>
      <c r="G579" s="146"/>
      <c r="H579" s="147"/>
      <c r="I579" s="147"/>
      <c r="J579" s="147"/>
      <c r="K579" s="147"/>
      <c r="L579" s="147"/>
      <c r="M579" s="147"/>
      <c r="N579" s="147"/>
      <c r="O579" s="147"/>
      <c r="P579" s="147"/>
      <c r="Q579" s="144"/>
    </row>
    <row r="580" spans="1:17" s="99" customFormat="1" x14ac:dyDescent="0.25">
      <c r="A580" s="144"/>
      <c r="B580" s="145"/>
      <c r="C580" s="145"/>
      <c r="D580" s="145"/>
      <c r="E580" s="146"/>
      <c r="F580" s="146"/>
      <c r="G580" s="146"/>
      <c r="H580" s="147"/>
      <c r="I580" s="147"/>
      <c r="J580" s="147"/>
      <c r="K580" s="147"/>
      <c r="L580" s="147"/>
      <c r="M580" s="147"/>
      <c r="N580" s="147"/>
      <c r="O580" s="147"/>
      <c r="P580" s="147"/>
      <c r="Q580" s="144"/>
    </row>
    <row r="581" spans="1:17" s="99" customFormat="1" x14ac:dyDescent="0.25">
      <c r="A581" s="144"/>
      <c r="B581" s="145"/>
      <c r="C581" s="145"/>
      <c r="D581" s="145"/>
      <c r="E581" s="146"/>
      <c r="F581" s="146"/>
      <c r="G581" s="146"/>
      <c r="H581" s="147"/>
      <c r="I581" s="147"/>
      <c r="J581" s="147"/>
      <c r="K581" s="147"/>
      <c r="L581" s="147"/>
      <c r="M581" s="147"/>
      <c r="N581" s="147"/>
      <c r="O581" s="147"/>
      <c r="P581" s="147"/>
      <c r="Q581" s="144"/>
    </row>
    <row r="582" spans="1:17" s="99" customFormat="1" x14ac:dyDescent="0.25">
      <c r="A582" s="144"/>
      <c r="B582" s="145"/>
      <c r="C582" s="145"/>
      <c r="D582" s="145"/>
      <c r="E582" s="146"/>
      <c r="F582" s="146"/>
      <c r="G582" s="146"/>
      <c r="H582" s="147"/>
      <c r="I582" s="147"/>
      <c r="J582" s="147"/>
      <c r="K582" s="147"/>
      <c r="L582" s="147"/>
      <c r="M582" s="147"/>
      <c r="N582" s="147"/>
      <c r="O582" s="147"/>
      <c r="P582" s="147"/>
      <c r="Q582" s="144"/>
    </row>
    <row r="583" spans="1:17" s="99" customFormat="1" x14ac:dyDescent="0.25">
      <c r="A583" s="144"/>
      <c r="B583" s="145"/>
      <c r="C583" s="145"/>
      <c r="D583" s="145"/>
      <c r="E583" s="146"/>
      <c r="F583" s="146"/>
      <c r="G583" s="146"/>
      <c r="H583" s="147"/>
      <c r="I583" s="147"/>
      <c r="J583" s="147"/>
      <c r="K583" s="147"/>
      <c r="L583" s="147"/>
      <c r="M583" s="147"/>
      <c r="N583" s="147"/>
      <c r="O583" s="147"/>
      <c r="P583" s="147"/>
      <c r="Q583" s="144"/>
    </row>
    <row r="584" spans="1:17" s="99" customFormat="1" x14ac:dyDescent="0.25">
      <c r="A584" s="144"/>
      <c r="B584" s="145"/>
      <c r="C584" s="145"/>
      <c r="D584" s="145"/>
      <c r="E584" s="146"/>
      <c r="F584" s="146"/>
      <c r="G584" s="146"/>
      <c r="H584" s="147"/>
      <c r="I584" s="147"/>
      <c r="J584" s="147"/>
      <c r="K584" s="147"/>
      <c r="L584" s="147"/>
      <c r="M584" s="147"/>
      <c r="N584" s="147"/>
      <c r="O584" s="147"/>
      <c r="P584" s="147"/>
      <c r="Q584" s="144"/>
    </row>
    <row r="585" spans="1:17" s="99" customFormat="1" x14ac:dyDescent="0.25">
      <c r="A585" s="144"/>
      <c r="B585" s="145"/>
      <c r="C585" s="145"/>
      <c r="D585" s="145"/>
      <c r="E585" s="146"/>
      <c r="F585" s="146"/>
      <c r="G585" s="146"/>
      <c r="H585" s="147"/>
      <c r="I585" s="147"/>
      <c r="J585" s="147"/>
      <c r="K585" s="147"/>
      <c r="L585" s="147"/>
      <c r="M585" s="147"/>
      <c r="N585" s="147"/>
      <c r="O585" s="147"/>
      <c r="P585" s="147"/>
      <c r="Q585" s="144"/>
    </row>
    <row r="586" spans="1:17" s="99" customFormat="1" x14ac:dyDescent="0.25">
      <c r="A586" s="144"/>
      <c r="B586" s="145"/>
      <c r="C586" s="145"/>
      <c r="D586" s="145"/>
      <c r="E586" s="146"/>
      <c r="F586" s="146"/>
      <c r="G586" s="146"/>
      <c r="H586" s="147"/>
      <c r="I586" s="147"/>
      <c r="J586" s="147"/>
      <c r="K586" s="147"/>
      <c r="L586" s="147"/>
      <c r="M586" s="147"/>
      <c r="N586" s="147"/>
      <c r="O586" s="147"/>
      <c r="P586" s="147"/>
      <c r="Q586" s="144"/>
    </row>
    <row r="587" spans="1:17" s="99" customFormat="1" x14ac:dyDescent="0.25">
      <c r="A587" s="144"/>
      <c r="B587" s="145"/>
      <c r="C587" s="145"/>
      <c r="D587" s="145"/>
      <c r="E587" s="146"/>
      <c r="F587" s="146"/>
      <c r="G587" s="146"/>
      <c r="H587" s="147"/>
      <c r="I587" s="147"/>
      <c r="J587" s="147"/>
      <c r="K587" s="147"/>
      <c r="L587" s="147"/>
      <c r="M587" s="147"/>
      <c r="N587" s="147"/>
      <c r="O587" s="147"/>
      <c r="P587" s="147"/>
      <c r="Q587" s="144"/>
    </row>
    <row r="588" spans="1:17" s="99" customFormat="1" x14ac:dyDescent="0.25">
      <c r="A588" s="144"/>
      <c r="B588" s="145"/>
      <c r="C588" s="145"/>
      <c r="D588" s="145"/>
      <c r="E588" s="146"/>
      <c r="F588" s="146"/>
      <c r="G588" s="146"/>
      <c r="H588" s="147"/>
      <c r="I588" s="147"/>
      <c r="J588" s="147"/>
      <c r="K588" s="147"/>
      <c r="L588" s="147"/>
      <c r="M588" s="147"/>
      <c r="N588" s="147"/>
      <c r="O588" s="147"/>
      <c r="P588" s="147"/>
      <c r="Q588" s="144"/>
    </row>
    <row r="589" spans="1:17" s="99" customFormat="1" x14ac:dyDescent="0.25">
      <c r="A589" s="144"/>
      <c r="B589" s="145"/>
      <c r="C589" s="145"/>
      <c r="D589" s="145"/>
      <c r="E589" s="146"/>
      <c r="F589" s="146"/>
      <c r="G589" s="146"/>
      <c r="H589" s="147"/>
      <c r="I589" s="147"/>
      <c r="J589" s="147"/>
      <c r="K589" s="147"/>
      <c r="L589" s="147"/>
      <c r="M589" s="147"/>
      <c r="N589" s="147"/>
      <c r="O589" s="147"/>
      <c r="P589" s="147"/>
      <c r="Q589" s="144"/>
    </row>
    <row r="590" spans="1:17" s="99" customFormat="1" x14ac:dyDescent="0.25">
      <c r="A590" s="144"/>
      <c r="B590" s="145"/>
      <c r="C590" s="145"/>
      <c r="D590" s="145"/>
      <c r="E590" s="146"/>
      <c r="F590" s="146"/>
      <c r="G590" s="146"/>
      <c r="H590" s="147"/>
      <c r="I590" s="147"/>
      <c r="J590" s="147"/>
      <c r="K590" s="147"/>
      <c r="L590" s="147"/>
      <c r="M590" s="147"/>
      <c r="N590" s="147"/>
      <c r="O590" s="147"/>
      <c r="P590" s="147"/>
      <c r="Q590" s="144"/>
    </row>
    <row r="591" spans="1:17" s="99" customFormat="1" x14ac:dyDescent="0.25">
      <c r="A591" s="144"/>
      <c r="B591" s="145"/>
      <c r="C591" s="145"/>
      <c r="D591" s="145"/>
      <c r="E591" s="146"/>
      <c r="F591" s="146"/>
      <c r="G591" s="146"/>
      <c r="H591" s="147"/>
      <c r="I591" s="147"/>
      <c r="J591" s="147"/>
      <c r="K591" s="147"/>
      <c r="L591" s="147"/>
      <c r="M591" s="147"/>
      <c r="N591" s="147"/>
      <c r="O591" s="147"/>
      <c r="P591" s="147"/>
      <c r="Q591" s="144"/>
    </row>
    <row r="592" spans="1:17" s="99" customFormat="1" x14ac:dyDescent="0.25">
      <c r="A592" s="144"/>
      <c r="B592" s="145"/>
      <c r="C592" s="145"/>
      <c r="D592" s="145"/>
      <c r="E592" s="146"/>
      <c r="F592" s="146"/>
      <c r="G592" s="146"/>
      <c r="H592" s="147"/>
      <c r="I592" s="147"/>
      <c r="J592" s="147"/>
      <c r="K592" s="147"/>
      <c r="L592" s="147"/>
      <c r="M592" s="147"/>
      <c r="N592" s="147"/>
      <c r="O592" s="147"/>
      <c r="P592" s="147"/>
      <c r="Q592" s="144"/>
    </row>
    <row r="593" spans="1:17" s="99" customFormat="1" x14ac:dyDescent="0.25">
      <c r="A593" s="144"/>
      <c r="B593" s="145"/>
      <c r="C593" s="145"/>
      <c r="D593" s="145"/>
      <c r="E593" s="146"/>
      <c r="F593" s="146"/>
      <c r="G593" s="146"/>
      <c r="H593" s="147"/>
      <c r="I593" s="147"/>
      <c r="J593" s="147"/>
      <c r="K593" s="147"/>
      <c r="L593" s="147"/>
      <c r="M593" s="147"/>
      <c r="N593" s="147"/>
      <c r="O593" s="147"/>
      <c r="P593" s="147"/>
      <c r="Q593" s="144"/>
    </row>
    <row r="594" spans="1:17" s="99" customFormat="1" x14ac:dyDescent="0.25">
      <c r="A594" s="144"/>
      <c r="B594" s="145"/>
      <c r="C594" s="145"/>
      <c r="D594" s="145"/>
      <c r="E594" s="146"/>
      <c r="F594" s="146"/>
      <c r="G594" s="146"/>
      <c r="H594" s="147"/>
      <c r="I594" s="147"/>
      <c r="J594" s="147"/>
      <c r="K594" s="147"/>
      <c r="L594" s="147"/>
      <c r="M594" s="147"/>
      <c r="N594" s="147"/>
      <c r="O594" s="147"/>
      <c r="P594" s="147"/>
      <c r="Q594" s="144"/>
    </row>
    <row r="595" spans="1:17" s="99" customFormat="1" x14ac:dyDescent="0.25">
      <c r="A595" s="144"/>
      <c r="B595" s="145"/>
      <c r="C595" s="145"/>
      <c r="D595" s="145"/>
      <c r="E595" s="146"/>
      <c r="F595" s="146"/>
      <c r="G595" s="146"/>
      <c r="H595" s="147"/>
      <c r="I595" s="147"/>
      <c r="J595" s="147"/>
      <c r="K595" s="147"/>
      <c r="L595" s="147"/>
      <c r="M595" s="147"/>
      <c r="N595" s="147"/>
      <c r="O595" s="147"/>
      <c r="P595" s="147"/>
      <c r="Q595" s="144"/>
    </row>
    <row r="596" spans="1:17" s="99" customFormat="1" x14ac:dyDescent="0.25">
      <c r="A596" s="144"/>
      <c r="B596" s="145"/>
      <c r="C596" s="145"/>
      <c r="D596" s="145"/>
      <c r="E596" s="146"/>
      <c r="F596" s="146"/>
      <c r="G596" s="146"/>
      <c r="H596" s="147"/>
      <c r="I596" s="147"/>
      <c r="J596" s="147"/>
      <c r="K596" s="147"/>
      <c r="L596" s="147"/>
      <c r="M596" s="147"/>
      <c r="N596" s="147"/>
      <c r="O596" s="147"/>
      <c r="P596" s="147"/>
      <c r="Q596" s="144"/>
    </row>
    <row r="597" spans="1:17" s="99" customFormat="1" x14ac:dyDescent="0.25">
      <c r="A597" s="144"/>
      <c r="B597" s="145"/>
      <c r="C597" s="145"/>
      <c r="D597" s="145"/>
      <c r="E597" s="146"/>
      <c r="F597" s="146"/>
      <c r="G597" s="146"/>
      <c r="H597" s="147"/>
      <c r="I597" s="147"/>
      <c r="J597" s="147"/>
      <c r="K597" s="147"/>
      <c r="L597" s="147"/>
      <c r="M597" s="147"/>
      <c r="N597" s="147"/>
      <c r="O597" s="147"/>
      <c r="P597" s="147"/>
      <c r="Q597" s="144"/>
    </row>
    <row r="598" spans="1:17" s="99" customFormat="1" x14ac:dyDescent="0.25">
      <c r="A598" s="144"/>
      <c r="B598" s="145"/>
      <c r="C598" s="145"/>
      <c r="D598" s="145"/>
      <c r="E598" s="146"/>
      <c r="F598" s="146"/>
      <c r="G598" s="146"/>
      <c r="H598" s="147"/>
      <c r="I598" s="147"/>
      <c r="J598" s="147"/>
      <c r="K598" s="147"/>
      <c r="L598" s="147"/>
      <c r="M598" s="147"/>
      <c r="N598" s="147"/>
      <c r="O598" s="147"/>
      <c r="P598" s="147"/>
      <c r="Q598" s="144"/>
    </row>
    <row r="599" spans="1:17" s="99" customFormat="1" x14ac:dyDescent="0.25">
      <c r="A599" s="144"/>
      <c r="B599" s="145"/>
      <c r="C599" s="145"/>
      <c r="D599" s="145"/>
      <c r="E599" s="146"/>
      <c r="F599" s="146"/>
      <c r="G599" s="146"/>
      <c r="H599" s="147"/>
      <c r="I599" s="147"/>
      <c r="J599" s="147"/>
      <c r="K599" s="147"/>
      <c r="L599" s="147"/>
      <c r="M599" s="147"/>
      <c r="N599" s="147"/>
      <c r="O599" s="147"/>
      <c r="P599" s="147"/>
      <c r="Q599" s="144"/>
    </row>
    <row r="600" spans="1:17" s="99" customFormat="1" x14ac:dyDescent="0.25">
      <c r="A600" s="144"/>
      <c r="B600" s="145"/>
      <c r="C600" s="145"/>
      <c r="D600" s="145"/>
      <c r="E600" s="146"/>
      <c r="F600" s="146"/>
      <c r="G600" s="146"/>
      <c r="H600" s="147"/>
      <c r="I600" s="147"/>
      <c r="J600" s="147"/>
      <c r="K600" s="147"/>
      <c r="L600" s="147"/>
      <c r="M600" s="147"/>
      <c r="N600" s="147"/>
      <c r="O600" s="147"/>
      <c r="P600" s="147"/>
      <c r="Q600" s="144"/>
    </row>
    <row r="601" spans="1:17" s="99" customFormat="1" x14ac:dyDescent="0.25">
      <c r="A601" s="144"/>
      <c r="B601" s="145"/>
      <c r="C601" s="145"/>
      <c r="D601" s="145"/>
      <c r="E601" s="146"/>
      <c r="F601" s="146"/>
      <c r="G601" s="146"/>
      <c r="H601" s="147"/>
      <c r="I601" s="147"/>
      <c r="J601" s="147"/>
      <c r="K601" s="147"/>
      <c r="L601" s="147"/>
      <c r="M601" s="147"/>
      <c r="N601" s="147"/>
      <c r="O601" s="147"/>
      <c r="P601" s="147"/>
      <c r="Q601" s="144"/>
    </row>
    <row r="602" spans="1:17" s="99" customFormat="1" x14ac:dyDescent="0.25">
      <c r="A602" s="144"/>
      <c r="B602" s="145"/>
      <c r="C602" s="145"/>
      <c r="D602" s="145"/>
      <c r="E602" s="146"/>
      <c r="F602" s="146"/>
      <c r="G602" s="146"/>
      <c r="H602" s="147"/>
      <c r="I602" s="147"/>
      <c r="J602" s="147"/>
      <c r="K602" s="147"/>
      <c r="L602" s="147"/>
      <c r="M602" s="147"/>
      <c r="N602" s="147"/>
      <c r="O602" s="147"/>
      <c r="P602" s="147"/>
      <c r="Q602" s="144"/>
    </row>
    <row r="603" spans="1:17" s="99" customFormat="1" x14ac:dyDescent="0.25">
      <c r="A603" s="144"/>
      <c r="B603" s="145"/>
      <c r="C603" s="145"/>
      <c r="D603" s="145"/>
      <c r="E603" s="146"/>
      <c r="F603" s="146"/>
      <c r="G603" s="146"/>
      <c r="H603" s="147"/>
      <c r="I603" s="147"/>
      <c r="J603" s="147"/>
      <c r="K603" s="147"/>
      <c r="L603" s="147"/>
      <c r="M603" s="147"/>
      <c r="N603" s="147"/>
      <c r="O603" s="147"/>
      <c r="P603" s="147"/>
      <c r="Q603" s="144"/>
    </row>
    <row r="604" spans="1:17" s="99" customFormat="1" x14ac:dyDescent="0.25">
      <c r="A604" s="144"/>
      <c r="B604" s="145"/>
      <c r="C604" s="145"/>
      <c r="D604" s="145"/>
      <c r="E604" s="146"/>
      <c r="F604" s="146"/>
      <c r="G604" s="146"/>
      <c r="H604" s="147"/>
      <c r="I604" s="147"/>
      <c r="J604" s="147"/>
      <c r="K604" s="147"/>
      <c r="L604" s="147"/>
      <c r="M604" s="147"/>
      <c r="N604" s="147"/>
      <c r="O604" s="147"/>
      <c r="P604" s="147"/>
      <c r="Q604" s="144"/>
    </row>
    <row r="605" spans="1:17" s="99" customFormat="1" x14ac:dyDescent="0.25">
      <c r="A605" s="144"/>
      <c r="B605" s="145"/>
      <c r="C605" s="145"/>
      <c r="D605" s="145"/>
      <c r="E605" s="146"/>
      <c r="F605" s="146"/>
      <c r="G605" s="146"/>
      <c r="H605" s="147"/>
      <c r="I605" s="147"/>
      <c r="J605" s="147"/>
      <c r="K605" s="147"/>
      <c r="L605" s="147"/>
      <c r="M605" s="147"/>
      <c r="N605" s="147"/>
      <c r="O605" s="147"/>
      <c r="P605" s="147"/>
      <c r="Q605" s="144"/>
    </row>
    <row r="606" spans="1:17" s="99" customFormat="1" x14ac:dyDescent="0.25">
      <c r="A606" s="144"/>
      <c r="B606" s="145"/>
      <c r="C606" s="145"/>
      <c r="D606" s="145"/>
      <c r="E606" s="146"/>
      <c r="F606" s="146"/>
      <c r="G606" s="146"/>
      <c r="H606" s="147"/>
      <c r="I606" s="147"/>
      <c r="J606" s="147"/>
      <c r="K606" s="147"/>
      <c r="L606" s="147"/>
      <c r="M606" s="147"/>
      <c r="N606" s="147"/>
      <c r="O606" s="147"/>
      <c r="P606" s="147"/>
      <c r="Q606" s="144"/>
    </row>
    <row r="607" spans="1:17" s="99" customFormat="1" x14ac:dyDescent="0.25">
      <c r="A607" s="144"/>
      <c r="B607" s="145"/>
      <c r="C607" s="145"/>
      <c r="D607" s="145"/>
      <c r="E607" s="146"/>
      <c r="F607" s="146"/>
      <c r="G607" s="146"/>
      <c r="H607" s="147"/>
      <c r="I607" s="147"/>
      <c r="J607" s="147"/>
      <c r="K607" s="147"/>
      <c r="L607" s="147"/>
      <c r="M607" s="147"/>
      <c r="N607" s="147"/>
      <c r="O607" s="147"/>
      <c r="P607" s="147"/>
      <c r="Q607" s="144"/>
    </row>
    <row r="608" spans="1:17" s="99" customFormat="1" x14ac:dyDescent="0.25">
      <c r="A608" s="144"/>
      <c r="B608" s="145"/>
      <c r="C608" s="145"/>
      <c r="D608" s="145"/>
      <c r="E608" s="146"/>
      <c r="F608" s="146"/>
      <c r="G608" s="146"/>
      <c r="H608" s="147"/>
      <c r="I608" s="147"/>
      <c r="J608" s="147"/>
      <c r="K608" s="147"/>
      <c r="L608" s="147"/>
      <c r="M608" s="147"/>
      <c r="N608" s="147"/>
      <c r="O608" s="147"/>
      <c r="P608" s="147"/>
      <c r="Q608" s="144"/>
    </row>
    <row r="609" spans="1:17" s="99" customFormat="1" x14ac:dyDescent="0.25">
      <c r="A609" s="144"/>
      <c r="B609" s="145"/>
      <c r="C609" s="145"/>
      <c r="D609" s="145"/>
      <c r="E609" s="146"/>
      <c r="F609" s="146"/>
      <c r="G609" s="146"/>
      <c r="H609" s="147"/>
      <c r="I609" s="147"/>
      <c r="J609" s="147"/>
      <c r="K609" s="147"/>
      <c r="L609" s="147"/>
      <c r="M609" s="147"/>
      <c r="N609" s="147"/>
      <c r="O609" s="147"/>
      <c r="P609" s="147"/>
      <c r="Q609" s="144"/>
    </row>
    <row r="610" spans="1:17" s="99" customFormat="1" x14ac:dyDescent="0.25">
      <c r="A610" s="144"/>
      <c r="B610" s="145"/>
      <c r="C610" s="145"/>
      <c r="D610" s="145"/>
      <c r="E610" s="146"/>
      <c r="F610" s="146"/>
      <c r="G610" s="146"/>
      <c r="H610" s="147"/>
      <c r="I610" s="147"/>
      <c r="J610" s="147"/>
      <c r="K610" s="147"/>
      <c r="L610" s="147"/>
      <c r="M610" s="147"/>
      <c r="N610" s="147"/>
      <c r="O610" s="147"/>
      <c r="P610" s="147"/>
      <c r="Q610" s="144"/>
    </row>
    <row r="611" spans="1:17" s="99" customFormat="1" x14ac:dyDescent="0.25">
      <c r="A611" s="144"/>
      <c r="B611" s="145"/>
      <c r="C611" s="145"/>
      <c r="D611" s="145"/>
      <c r="E611" s="146"/>
      <c r="F611" s="146"/>
      <c r="G611" s="146"/>
      <c r="H611" s="147"/>
      <c r="I611" s="147"/>
      <c r="J611" s="147"/>
      <c r="K611" s="147"/>
      <c r="L611" s="147"/>
      <c r="M611" s="147"/>
      <c r="N611" s="147"/>
      <c r="O611" s="147"/>
      <c r="P611" s="147"/>
      <c r="Q611" s="144"/>
    </row>
    <row r="612" spans="1:17" s="99" customFormat="1" x14ac:dyDescent="0.25">
      <c r="A612" s="144"/>
      <c r="B612" s="145"/>
      <c r="C612" s="145"/>
      <c r="D612" s="145"/>
      <c r="E612" s="146"/>
      <c r="F612" s="146"/>
      <c r="G612" s="146"/>
      <c r="H612" s="147"/>
      <c r="I612" s="147"/>
      <c r="J612" s="147"/>
      <c r="K612" s="147"/>
      <c r="L612" s="147"/>
      <c r="M612" s="147"/>
      <c r="N612" s="147"/>
      <c r="O612" s="147"/>
      <c r="P612" s="147"/>
      <c r="Q612" s="144"/>
    </row>
    <row r="613" spans="1:17" s="99" customFormat="1" x14ac:dyDescent="0.25">
      <c r="A613" s="144"/>
      <c r="B613" s="145"/>
      <c r="C613" s="145"/>
      <c r="D613" s="145"/>
      <c r="E613" s="146"/>
      <c r="F613" s="146"/>
      <c r="G613" s="146"/>
      <c r="H613" s="147"/>
      <c r="I613" s="147"/>
      <c r="J613" s="147"/>
      <c r="K613" s="147"/>
      <c r="L613" s="147"/>
      <c r="M613" s="147"/>
      <c r="N613" s="147"/>
      <c r="O613" s="147"/>
      <c r="P613" s="147"/>
      <c r="Q613" s="144"/>
    </row>
    <row r="614" spans="1:17" s="99" customFormat="1" x14ac:dyDescent="0.25">
      <c r="A614" s="144"/>
      <c r="B614" s="145"/>
      <c r="C614" s="145"/>
      <c r="D614" s="145"/>
      <c r="E614" s="146"/>
      <c r="F614" s="146"/>
      <c r="G614" s="146"/>
      <c r="H614" s="147"/>
      <c r="I614" s="147"/>
      <c r="J614" s="147"/>
      <c r="K614" s="147"/>
      <c r="L614" s="147"/>
      <c r="M614" s="147"/>
      <c r="N614" s="147"/>
      <c r="O614" s="147"/>
      <c r="P614" s="147"/>
      <c r="Q614" s="144"/>
    </row>
    <row r="615" spans="1:17" s="99" customFormat="1" x14ac:dyDescent="0.25">
      <c r="A615" s="144"/>
      <c r="B615" s="145"/>
      <c r="C615" s="145"/>
      <c r="D615" s="145"/>
      <c r="E615" s="146"/>
      <c r="F615" s="146"/>
      <c r="G615" s="146"/>
      <c r="H615" s="147"/>
      <c r="I615" s="147"/>
      <c r="J615" s="147"/>
      <c r="K615" s="147"/>
      <c r="L615" s="147"/>
      <c r="M615" s="147"/>
      <c r="N615" s="147"/>
      <c r="O615" s="147"/>
      <c r="P615" s="147"/>
      <c r="Q615" s="144"/>
    </row>
    <row r="616" spans="1:17" s="99" customFormat="1" x14ac:dyDescent="0.25">
      <c r="A616" s="144"/>
      <c r="B616" s="145"/>
      <c r="C616" s="145"/>
      <c r="D616" s="145"/>
      <c r="E616" s="146"/>
      <c r="F616" s="146"/>
      <c r="G616" s="146"/>
      <c r="H616" s="147"/>
      <c r="I616" s="147"/>
      <c r="J616" s="147"/>
      <c r="K616" s="147"/>
      <c r="L616" s="147"/>
      <c r="M616" s="147"/>
      <c r="N616" s="147"/>
      <c r="O616" s="147"/>
      <c r="P616" s="147"/>
      <c r="Q616" s="144"/>
    </row>
    <row r="617" spans="1:17" s="99" customFormat="1" x14ac:dyDescent="0.25">
      <c r="A617" s="144"/>
      <c r="B617" s="145"/>
      <c r="C617" s="145"/>
      <c r="D617" s="145"/>
      <c r="E617" s="146"/>
      <c r="F617" s="146"/>
      <c r="G617" s="146"/>
      <c r="H617" s="147"/>
      <c r="I617" s="147"/>
      <c r="J617" s="147"/>
      <c r="K617" s="147"/>
      <c r="L617" s="147"/>
      <c r="M617" s="147"/>
      <c r="N617" s="147"/>
      <c r="O617" s="147"/>
      <c r="P617" s="147"/>
      <c r="Q617" s="144"/>
    </row>
    <row r="618" spans="1:17" s="99" customFormat="1" x14ac:dyDescent="0.25">
      <c r="A618" s="144"/>
      <c r="B618" s="145"/>
      <c r="C618" s="145"/>
      <c r="D618" s="145"/>
      <c r="E618" s="146"/>
      <c r="F618" s="146"/>
      <c r="G618" s="146"/>
      <c r="H618" s="147"/>
      <c r="I618" s="147"/>
      <c r="J618" s="147"/>
      <c r="K618" s="147"/>
      <c r="L618" s="147"/>
      <c r="M618" s="147"/>
      <c r="N618" s="147"/>
      <c r="O618" s="147"/>
      <c r="P618" s="147"/>
      <c r="Q618" s="144"/>
    </row>
    <row r="619" spans="1:17" s="99" customFormat="1" x14ac:dyDescent="0.25">
      <c r="A619" s="144"/>
      <c r="B619" s="145"/>
      <c r="C619" s="145"/>
      <c r="D619" s="145"/>
      <c r="E619" s="146"/>
      <c r="F619" s="146"/>
      <c r="G619" s="146"/>
      <c r="H619" s="147"/>
      <c r="I619" s="147"/>
      <c r="J619" s="147"/>
      <c r="K619" s="147"/>
      <c r="L619" s="147"/>
      <c r="M619" s="147"/>
      <c r="N619" s="147"/>
      <c r="O619" s="147"/>
      <c r="P619" s="147"/>
      <c r="Q619" s="144"/>
    </row>
    <row r="620" spans="1:17" s="99" customFormat="1" x14ac:dyDescent="0.25">
      <c r="A620" s="144"/>
      <c r="B620" s="145"/>
      <c r="C620" s="145"/>
      <c r="D620" s="145"/>
      <c r="E620" s="146"/>
      <c r="F620" s="146"/>
      <c r="G620" s="146"/>
      <c r="H620" s="147"/>
      <c r="I620" s="147"/>
      <c r="J620" s="147"/>
      <c r="K620" s="147"/>
      <c r="L620" s="147"/>
      <c r="M620" s="147"/>
      <c r="N620" s="147"/>
      <c r="O620" s="147"/>
      <c r="P620" s="147"/>
      <c r="Q620" s="144"/>
    </row>
    <row r="621" spans="1:17" s="99" customFormat="1" x14ac:dyDescent="0.25">
      <c r="A621" s="144"/>
      <c r="B621" s="145"/>
      <c r="C621" s="145"/>
      <c r="D621" s="145"/>
      <c r="E621" s="146"/>
      <c r="F621" s="146"/>
      <c r="G621" s="146"/>
      <c r="H621" s="147"/>
      <c r="I621" s="147"/>
      <c r="J621" s="147"/>
      <c r="K621" s="147"/>
      <c r="L621" s="147"/>
      <c r="M621" s="147"/>
      <c r="N621" s="147"/>
      <c r="O621" s="147"/>
      <c r="P621" s="147"/>
      <c r="Q621" s="144"/>
    </row>
    <row r="622" spans="1:17" s="99" customFormat="1" x14ac:dyDescent="0.25">
      <c r="A622" s="144"/>
      <c r="B622" s="145"/>
      <c r="C622" s="145"/>
      <c r="D622" s="145"/>
      <c r="E622" s="146"/>
      <c r="F622" s="146"/>
      <c r="G622" s="146"/>
      <c r="H622" s="147"/>
      <c r="I622" s="147"/>
      <c r="J622" s="147"/>
      <c r="K622" s="147"/>
      <c r="L622" s="147"/>
      <c r="M622" s="147"/>
      <c r="N622" s="147"/>
      <c r="O622" s="147"/>
      <c r="P622" s="147"/>
      <c r="Q622" s="144"/>
    </row>
    <row r="623" spans="1:17" s="99" customFormat="1" x14ac:dyDescent="0.25">
      <c r="A623" s="144"/>
      <c r="B623" s="145"/>
      <c r="C623" s="145"/>
      <c r="D623" s="145"/>
      <c r="E623" s="146"/>
      <c r="F623" s="146"/>
      <c r="G623" s="146"/>
      <c r="H623" s="147"/>
      <c r="I623" s="147"/>
      <c r="J623" s="147"/>
      <c r="K623" s="147"/>
      <c r="L623" s="147"/>
      <c r="M623" s="147"/>
      <c r="N623" s="147"/>
      <c r="O623" s="147"/>
      <c r="P623" s="147"/>
      <c r="Q623" s="144"/>
    </row>
    <row r="624" spans="1:17" s="99" customFormat="1" x14ac:dyDescent="0.25">
      <c r="A624" s="144"/>
      <c r="B624" s="145"/>
      <c r="C624" s="145"/>
      <c r="D624" s="145"/>
      <c r="E624" s="146"/>
      <c r="F624" s="146"/>
      <c r="G624" s="146"/>
      <c r="H624" s="147"/>
      <c r="I624" s="147"/>
      <c r="J624" s="147"/>
      <c r="K624" s="147"/>
      <c r="L624" s="147"/>
      <c r="M624" s="147"/>
      <c r="N624" s="147"/>
      <c r="O624" s="147"/>
      <c r="P624" s="147"/>
      <c r="Q624" s="144"/>
    </row>
    <row r="625" spans="1:17" s="99" customFormat="1" x14ac:dyDescent="0.25">
      <c r="A625" s="144"/>
      <c r="B625" s="145"/>
      <c r="C625" s="145"/>
      <c r="D625" s="145"/>
      <c r="E625" s="146"/>
      <c r="F625" s="146"/>
      <c r="G625" s="146"/>
      <c r="H625" s="147"/>
      <c r="I625" s="147"/>
      <c r="J625" s="147"/>
      <c r="K625" s="147"/>
      <c r="L625" s="147"/>
      <c r="M625" s="147"/>
      <c r="N625" s="147"/>
      <c r="O625" s="147"/>
      <c r="P625" s="147"/>
      <c r="Q625" s="144"/>
    </row>
    <row r="626" spans="1:17" s="99" customFormat="1" x14ac:dyDescent="0.25">
      <c r="A626" s="144"/>
      <c r="B626" s="145"/>
      <c r="C626" s="145"/>
      <c r="D626" s="145"/>
      <c r="E626" s="146"/>
      <c r="F626" s="146"/>
      <c r="G626" s="146"/>
      <c r="H626" s="147"/>
      <c r="I626" s="147"/>
      <c r="J626" s="147"/>
      <c r="K626" s="147"/>
      <c r="L626" s="147"/>
      <c r="M626" s="147"/>
      <c r="N626" s="147"/>
      <c r="O626" s="147"/>
      <c r="P626" s="147"/>
      <c r="Q626" s="144"/>
    </row>
    <row r="627" spans="1:17" s="99" customFormat="1" x14ac:dyDescent="0.25">
      <c r="A627" s="144"/>
      <c r="B627" s="145"/>
      <c r="C627" s="145"/>
      <c r="D627" s="145"/>
      <c r="E627" s="146"/>
      <c r="F627" s="146"/>
      <c r="G627" s="146"/>
      <c r="H627" s="147"/>
      <c r="I627" s="147"/>
      <c r="J627" s="147"/>
      <c r="K627" s="147"/>
      <c r="L627" s="147"/>
      <c r="M627" s="147"/>
      <c r="N627" s="147"/>
      <c r="O627" s="147"/>
      <c r="P627" s="147"/>
      <c r="Q627" s="144"/>
    </row>
    <row r="628" spans="1:17" s="99" customFormat="1" x14ac:dyDescent="0.25">
      <c r="A628" s="144"/>
      <c r="B628" s="145"/>
      <c r="C628" s="145"/>
      <c r="D628" s="145"/>
      <c r="E628" s="146"/>
      <c r="F628" s="146"/>
      <c r="G628" s="146"/>
      <c r="H628" s="147"/>
      <c r="I628" s="147"/>
      <c r="J628" s="147"/>
      <c r="K628" s="147"/>
      <c r="L628" s="147"/>
      <c r="M628" s="147"/>
      <c r="N628" s="147"/>
      <c r="O628" s="147"/>
      <c r="P628" s="147"/>
      <c r="Q628" s="144"/>
    </row>
    <row r="629" spans="1:17" s="99" customFormat="1" x14ac:dyDescent="0.25">
      <c r="A629" s="144"/>
      <c r="B629" s="145"/>
      <c r="C629" s="145"/>
      <c r="D629" s="145"/>
      <c r="E629" s="146"/>
      <c r="F629" s="146"/>
      <c r="G629" s="146"/>
      <c r="H629" s="147"/>
      <c r="I629" s="147"/>
      <c r="J629" s="147"/>
      <c r="K629" s="147"/>
      <c r="L629" s="147"/>
      <c r="M629" s="147"/>
      <c r="N629" s="147"/>
      <c r="O629" s="147"/>
      <c r="P629" s="147"/>
      <c r="Q629" s="144"/>
    </row>
    <row r="630" spans="1:17" s="99" customFormat="1" x14ac:dyDescent="0.25">
      <c r="A630" s="144"/>
      <c r="B630" s="145"/>
      <c r="C630" s="145"/>
      <c r="D630" s="145"/>
      <c r="E630" s="146"/>
      <c r="F630" s="146"/>
      <c r="G630" s="146"/>
      <c r="H630" s="147"/>
      <c r="I630" s="147"/>
      <c r="J630" s="147"/>
      <c r="K630" s="147"/>
      <c r="L630" s="147"/>
      <c r="M630" s="147"/>
      <c r="N630" s="147"/>
      <c r="O630" s="147"/>
      <c r="P630" s="147"/>
      <c r="Q630" s="144"/>
    </row>
    <row r="631" spans="1:17" s="99" customFormat="1" x14ac:dyDescent="0.25">
      <c r="A631" s="144"/>
      <c r="B631" s="145"/>
      <c r="C631" s="145"/>
      <c r="D631" s="145"/>
      <c r="E631" s="146"/>
      <c r="F631" s="146"/>
      <c r="G631" s="146"/>
      <c r="H631" s="147"/>
      <c r="I631" s="147"/>
      <c r="J631" s="147"/>
      <c r="K631" s="147"/>
      <c r="L631" s="147"/>
      <c r="M631" s="147"/>
      <c r="N631" s="147"/>
      <c r="O631" s="147"/>
      <c r="P631" s="147"/>
      <c r="Q631" s="144"/>
    </row>
    <row r="632" spans="1:17" s="99" customFormat="1" x14ac:dyDescent="0.25">
      <c r="A632" s="144"/>
      <c r="B632" s="145"/>
      <c r="C632" s="145"/>
      <c r="D632" s="145"/>
      <c r="E632" s="146"/>
      <c r="F632" s="146"/>
      <c r="G632" s="146"/>
      <c r="H632" s="147"/>
      <c r="I632" s="147"/>
      <c r="J632" s="147"/>
      <c r="K632" s="147"/>
      <c r="L632" s="147"/>
      <c r="M632" s="147"/>
      <c r="N632" s="147"/>
      <c r="O632" s="147"/>
      <c r="P632" s="147"/>
      <c r="Q632" s="144"/>
    </row>
    <row r="633" spans="1:17" s="99" customFormat="1" x14ac:dyDescent="0.25">
      <c r="A633" s="144"/>
      <c r="B633" s="145"/>
      <c r="C633" s="145"/>
      <c r="D633" s="145"/>
      <c r="E633" s="146"/>
      <c r="F633" s="146"/>
      <c r="G633" s="146"/>
      <c r="H633" s="147"/>
      <c r="I633" s="147"/>
      <c r="J633" s="147"/>
      <c r="K633" s="147"/>
      <c r="L633" s="147"/>
      <c r="M633" s="147"/>
      <c r="N633" s="147"/>
      <c r="O633" s="147"/>
      <c r="P633" s="147"/>
      <c r="Q633" s="144"/>
    </row>
    <row r="634" spans="1:17" s="99" customFormat="1" x14ac:dyDescent="0.25">
      <c r="A634" s="144"/>
      <c r="B634" s="145"/>
      <c r="C634" s="145"/>
      <c r="D634" s="145"/>
      <c r="E634" s="146"/>
      <c r="F634" s="146"/>
      <c r="G634" s="146"/>
      <c r="H634" s="147"/>
      <c r="I634" s="147"/>
      <c r="J634" s="147"/>
      <c r="K634" s="147"/>
      <c r="L634" s="147"/>
      <c r="M634" s="147"/>
      <c r="N634" s="147"/>
      <c r="O634" s="147"/>
      <c r="P634" s="147"/>
      <c r="Q634" s="144"/>
    </row>
    <row r="635" spans="1:17" s="99" customFormat="1" x14ac:dyDescent="0.25">
      <c r="A635" s="144"/>
      <c r="B635" s="145"/>
      <c r="C635" s="145"/>
      <c r="D635" s="145"/>
      <c r="E635" s="146"/>
      <c r="F635" s="146"/>
      <c r="G635" s="146"/>
      <c r="H635" s="147"/>
      <c r="I635" s="147"/>
      <c r="J635" s="147"/>
      <c r="K635" s="147"/>
      <c r="L635" s="147"/>
      <c r="M635" s="147"/>
      <c r="N635" s="147"/>
      <c r="O635" s="147"/>
      <c r="P635" s="147"/>
      <c r="Q635" s="144"/>
    </row>
    <row r="636" spans="1:17" s="99" customFormat="1" x14ac:dyDescent="0.25">
      <c r="A636" s="144"/>
      <c r="B636" s="145"/>
      <c r="C636" s="145"/>
      <c r="D636" s="145"/>
      <c r="E636" s="146"/>
      <c r="F636" s="146"/>
      <c r="G636" s="146"/>
      <c r="H636" s="147"/>
      <c r="I636" s="147"/>
      <c r="J636" s="147"/>
      <c r="K636" s="147"/>
      <c r="L636" s="147"/>
      <c r="M636" s="147"/>
      <c r="N636" s="147"/>
      <c r="O636" s="147"/>
      <c r="P636" s="147"/>
      <c r="Q636" s="144"/>
    </row>
    <row r="637" spans="1:17" s="99" customFormat="1" x14ac:dyDescent="0.25">
      <c r="A637" s="144"/>
      <c r="B637" s="145"/>
      <c r="C637" s="145"/>
      <c r="D637" s="145"/>
      <c r="E637" s="146"/>
      <c r="F637" s="146"/>
      <c r="G637" s="146"/>
      <c r="H637" s="147"/>
      <c r="I637" s="147"/>
      <c r="J637" s="147"/>
      <c r="K637" s="147"/>
      <c r="L637" s="147"/>
      <c r="M637" s="147"/>
      <c r="N637" s="147"/>
      <c r="O637" s="147"/>
      <c r="P637" s="147"/>
      <c r="Q637" s="144"/>
    </row>
    <row r="638" spans="1:17" s="99" customFormat="1" x14ac:dyDescent="0.25">
      <c r="A638" s="144"/>
      <c r="B638" s="145"/>
      <c r="C638" s="145"/>
      <c r="D638" s="145"/>
      <c r="E638" s="146"/>
      <c r="F638" s="146"/>
      <c r="G638" s="146"/>
      <c r="H638" s="147"/>
      <c r="I638" s="147"/>
      <c r="J638" s="147"/>
      <c r="K638" s="147"/>
      <c r="L638" s="147"/>
      <c r="M638" s="147"/>
      <c r="N638" s="147"/>
      <c r="O638" s="147"/>
      <c r="P638" s="147"/>
      <c r="Q638" s="144"/>
    </row>
    <row r="639" spans="1:17" s="99" customFormat="1" x14ac:dyDescent="0.25">
      <c r="A639" s="144"/>
      <c r="B639" s="145"/>
      <c r="C639" s="145"/>
      <c r="D639" s="145"/>
      <c r="E639" s="146"/>
      <c r="F639" s="146"/>
      <c r="G639" s="146"/>
      <c r="H639" s="147"/>
      <c r="I639" s="147"/>
      <c r="J639" s="147"/>
      <c r="K639" s="147"/>
      <c r="L639" s="147"/>
      <c r="M639" s="147"/>
      <c r="N639" s="147"/>
      <c r="O639" s="147"/>
      <c r="P639" s="147"/>
      <c r="Q639" s="144"/>
    </row>
    <row r="640" spans="1:17" s="99" customFormat="1" x14ac:dyDescent="0.25">
      <c r="A640" s="144"/>
      <c r="B640" s="145"/>
      <c r="C640" s="145"/>
      <c r="D640" s="145"/>
      <c r="E640" s="146"/>
      <c r="F640" s="146"/>
      <c r="G640" s="146"/>
      <c r="H640" s="147"/>
      <c r="I640" s="147"/>
      <c r="J640" s="147"/>
      <c r="K640" s="147"/>
      <c r="L640" s="147"/>
      <c r="M640" s="147"/>
      <c r="N640" s="147"/>
      <c r="O640" s="147"/>
      <c r="P640" s="147"/>
      <c r="Q640" s="144"/>
    </row>
    <row r="641" spans="1:17" s="99" customFormat="1" x14ac:dyDescent="0.25">
      <c r="A641" s="144"/>
      <c r="B641" s="145"/>
      <c r="C641" s="145"/>
      <c r="D641" s="145"/>
      <c r="E641" s="146"/>
      <c r="F641" s="146"/>
      <c r="G641" s="146"/>
      <c r="H641" s="147"/>
      <c r="I641" s="147"/>
      <c r="J641" s="147"/>
      <c r="K641" s="147"/>
      <c r="L641" s="147"/>
      <c r="M641" s="147"/>
      <c r="N641" s="147"/>
      <c r="O641" s="147"/>
      <c r="P641" s="147"/>
      <c r="Q641" s="144"/>
    </row>
    <row r="642" spans="1:17" s="99" customFormat="1" x14ac:dyDescent="0.25">
      <c r="A642" s="144"/>
      <c r="B642" s="145"/>
      <c r="C642" s="145"/>
      <c r="D642" s="145"/>
      <c r="E642" s="146"/>
      <c r="F642" s="146"/>
      <c r="G642" s="146"/>
      <c r="H642" s="147"/>
      <c r="I642" s="147"/>
      <c r="J642" s="147"/>
      <c r="K642" s="147"/>
      <c r="L642" s="147"/>
      <c r="M642" s="147"/>
      <c r="N642" s="147"/>
      <c r="O642" s="147"/>
      <c r="P642" s="147"/>
      <c r="Q642" s="144"/>
    </row>
    <row r="643" spans="1:17" s="99" customFormat="1" x14ac:dyDescent="0.25">
      <c r="A643" s="144"/>
      <c r="B643" s="145"/>
      <c r="C643" s="145"/>
      <c r="D643" s="145"/>
      <c r="E643" s="146"/>
      <c r="F643" s="146"/>
      <c r="G643" s="146"/>
      <c r="H643" s="147"/>
      <c r="I643" s="147"/>
      <c r="J643" s="147"/>
      <c r="K643" s="147"/>
      <c r="L643" s="147"/>
      <c r="M643" s="147"/>
      <c r="N643" s="147"/>
      <c r="O643" s="147"/>
      <c r="P643" s="147"/>
      <c r="Q643" s="144"/>
    </row>
    <row r="644" spans="1:17" s="99" customFormat="1" x14ac:dyDescent="0.25">
      <c r="A644" s="144"/>
      <c r="B644" s="145"/>
      <c r="C644" s="145"/>
      <c r="D644" s="145"/>
      <c r="E644" s="146"/>
      <c r="F644" s="146"/>
      <c r="G644" s="146"/>
      <c r="H644" s="147"/>
      <c r="I644" s="147"/>
      <c r="J644" s="147"/>
      <c r="K644" s="147"/>
      <c r="L644" s="147"/>
      <c r="M644" s="147"/>
      <c r="N644" s="147"/>
      <c r="O644" s="147"/>
      <c r="P644" s="147"/>
      <c r="Q644" s="144"/>
    </row>
    <row r="645" spans="1:17" s="99" customFormat="1" x14ac:dyDescent="0.25">
      <c r="A645" s="144"/>
      <c r="B645" s="145"/>
      <c r="C645" s="145"/>
      <c r="D645" s="145"/>
      <c r="E645" s="146"/>
      <c r="F645" s="146"/>
      <c r="G645" s="146"/>
      <c r="H645" s="147"/>
      <c r="I645" s="147"/>
      <c r="J645" s="147"/>
      <c r="K645" s="147"/>
      <c r="L645" s="147"/>
      <c r="M645" s="147"/>
      <c r="N645" s="147"/>
      <c r="O645" s="147"/>
      <c r="P645" s="147"/>
      <c r="Q645" s="144"/>
    </row>
    <row r="646" spans="1:17" s="99" customFormat="1" x14ac:dyDescent="0.25">
      <c r="A646" s="144"/>
      <c r="B646" s="145"/>
      <c r="C646" s="145"/>
      <c r="D646" s="145"/>
      <c r="E646" s="146"/>
      <c r="F646" s="146"/>
      <c r="G646" s="146"/>
      <c r="H646" s="147"/>
      <c r="I646" s="147"/>
      <c r="J646" s="147"/>
      <c r="K646" s="147"/>
      <c r="L646" s="147"/>
      <c r="M646" s="147"/>
      <c r="N646" s="147"/>
      <c r="O646" s="147"/>
      <c r="P646" s="147"/>
      <c r="Q646" s="144"/>
    </row>
    <row r="647" spans="1:17" s="99" customFormat="1" x14ac:dyDescent="0.25">
      <c r="A647" s="144"/>
      <c r="B647" s="145"/>
      <c r="C647" s="145"/>
      <c r="D647" s="145"/>
      <c r="E647" s="146"/>
      <c r="F647" s="146"/>
      <c r="G647" s="146"/>
      <c r="H647" s="147"/>
      <c r="I647" s="147"/>
      <c r="J647" s="147"/>
      <c r="K647" s="147"/>
      <c r="L647" s="147"/>
      <c r="M647" s="147"/>
      <c r="N647" s="147"/>
      <c r="O647" s="147"/>
      <c r="P647" s="147"/>
      <c r="Q647" s="144"/>
    </row>
    <row r="648" spans="1:17" s="99" customFormat="1" x14ac:dyDescent="0.25">
      <c r="A648" s="144"/>
      <c r="B648" s="145"/>
      <c r="C648" s="145"/>
      <c r="D648" s="145"/>
      <c r="E648" s="146"/>
      <c r="F648" s="146"/>
      <c r="G648" s="146"/>
      <c r="H648" s="147"/>
      <c r="I648" s="147"/>
      <c r="J648" s="147"/>
      <c r="K648" s="147"/>
      <c r="L648" s="147"/>
      <c r="M648" s="147"/>
      <c r="N648" s="147"/>
      <c r="O648" s="147"/>
      <c r="P648" s="147"/>
      <c r="Q648" s="144"/>
    </row>
    <row r="649" spans="1:17" s="99" customFormat="1" x14ac:dyDescent="0.25">
      <c r="A649" s="144"/>
      <c r="B649" s="145"/>
      <c r="C649" s="145"/>
      <c r="D649" s="145"/>
      <c r="E649" s="146"/>
      <c r="F649" s="146"/>
      <c r="G649" s="146"/>
      <c r="H649" s="147"/>
      <c r="I649" s="147"/>
      <c r="J649" s="147"/>
      <c r="K649" s="147"/>
      <c r="L649" s="147"/>
      <c r="M649" s="147"/>
      <c r="N649" s="147"/>
      <c r="O649" s="147"/>
      <c r="P649" s="147"/>
      <c r="Q649" s="144"/>
    </row>
    <row r="650" spans="1:17" s="99" customFormat="1" x14ac:dyDescent="0.25">
      <c r="A650" s="144"/>
      <c r="B650" s="145"/>
      <c r="C650" s="145"/>
      <c r="D650" s="145"/>
      <c r="E650" s="146"/>
      <c r="F650" s="146"/>
      <c r="G650" s="146"/>
      <c r="H650" s="147"/>
      <c r="I650" s="147"/>
      <c r="J650" s="147"/>
      <c r="K650" s="147"/>
      <c r="L650" s="147"/>
      <c r="M650" s="147"/>
      <c r="N650" s="147"/>
      <c r="O650" s="147"/>
      <c r="P650" s="147"/>
      <c r="Q650" s="144"/>
    </row>
    <row r="651" spans="1:17" s="99" customFormat="1" x14ac:dyDescent="0.25">
      <c r="A651" s="144"/>
      <c r="B651" s="145"/>
      <c r="C651" s="145"/>
      <c r="D651" s="145"/>
      <c r="E651" s="146"/>
      <c r="F651" s="146"/>
      <c r="G651" s="146"/>
      <c r="H651" s="147"/>
      <c r="I651" s="147"/>
      <c r="J651" s="147"/>
      <c r="K651" s="147"/>
      <c r="L651" s="147"/>
      <c r="M651" s="147"/>
      <c r="N651" s="147"/>
      <c r="O651" s="147"/>
      <c r="P651" s="147"/>
      <c r="Q651" s="144"/>
    </row>
    <row r="652" spans="1:17" s="99" customFormat="1" x14ac:dyDescent="0.25">
      <c r="A652" s="144"/>
      <c r="B652" s="145"/>
      <c r="C652" s="145"/>
      <c r="D652" s="145"/>
      <c r="E652" s="146"/>
      <c r="F652" s="146"/>
      <c r="G652" s="146"/>
      <c r="H652" s="147"/>
      <c r="I652" s="147"/>
      <c r="J652" s="147"/>
      <c r="K652" s="147"/>
      <c r="L652" s="147"/>
      <c r="M652" s="147"/>
      <c r="N652" s="147"/>
      <c r="O652" s="147"/>
      <c r="P652" s="147"/>
      <c r="Q652" s="144"/>
    </row>
    <row r="653" spans="1:17" s="99" customFormat="1" x14ac:dyDescent="0.25">
      <c r="A653" s="144"/>
      <c r="B653" s="145"/>
      <c r="C653" s="145"/>
      <c r="D653" s="145"/>
      <c r="E653" s="146"/>
      <c r="F653" s="146"/>
      <c r="G653" s="146"/>
      <c r="H653" s="147"/>
      <c r="I653" s="147"/>
      <c r="J653" s="147"/>
      <c r="K653" s="147"/>
      <c r="L653" s="147"/>
      <c r="M653" s="147"/>
      <c r="N653" s="147"/>
      <c r="O653" s="147"/>
      <c r="P653" s="147"/>
      <c r="Q653" s="144"/>
    </row>
    <row r="654" spans="1:17" s="99" customFormat="1" x14ac:dyDescent="0.25">
      <c r="A654" s="144"/>
      <c r="B654" s="145"/>
      <c r="C654" s="145"/>
      <c r="D654" s="145"/>
      <c r="E654" s="146"/>
      <c r="F654" s="146"/>
      <c r="G654" s="146"/>
      <c r="H654" s="147"/>
      <c r="I654" s="147"/>
      <c r="J654" s="147"/>
      <c r="K654" s="147"/>
      <c r="L654" s="147"/>
      <c r="M654" s="147"/>
      <c r="N654" s="147"/>
      <c r="O654" s="147"/>
      <c r="P654" s="147"/>
      <c r="Q654" s="144"/>
    </row>
    <row r="655" spans="1:17" s="99" customFormat="1" x14ac:dyDescent="0.25">
      <c r="A655" s="144"/>
      <c r="B655" s="145"/>
      <c r="C655" s="145"/>
      <c r="D655" s="145"/>
      <c r="E655" s="146"/>
      <c r="F655" s="146"/>
      <c r="G655" s="146"/>
      <c r="H655" s="147"/>
      <c r="I655" s="147"/>
      <c r="J655" s="147"/>
      <c r="K655" s="147"/>
      <c r="L655" s="147"/>
      <c r="M655" s="147"/>
      <c r="N655" s="147"/>
      <c r="O655" s="147"/>
      <c r="P655" s="147"/>
      <c r="Q655" s="144"/>
    </row>
    <row r="656" spans="1:17" s="99" customFormat="1" x14ac:dyDescent="0.25">
      <c r="A656" s="144"/>
      <c r="B656" s="145"/>
      <c r="C656" s="145"/>
      <c r="D656" s="145"/>
      <c r="E656" s="146"/>
      <c r="F656" s="146"/>
      <c r="G656" s="146"/>
      <c r="H656" s="147"/>
      <c r="I656" s="147"/>
      <c r="J656" s="147"/>
      <c r="K656" s="147"/>
      <c r="L656" s="147"/>
      <c r="M656" s="147"/>
      <c r="N656" s="147"/>
      <c r="O656" s="147"/>
      <c r="P656" s="147"/>
      <c r="Q656" s="144"/>
    </row>
    <row r="657" spans="1:17" s="99" customFormat="1" x14ac:dyDescent="0.25">
      <c r="A657" s="144"/>
      <c r="B657" s="145"/>
      <c r="C657" s="145"/>
      <c r="D657" s="145"/>
      <c r="E657" s="146"/>
      <c r="F657" s="146"/>
      <c r="G657" s="146"/>
      <c r="H657" s="147"/>
      <c r="I657" s="147"/>
      <c r="J657" s="147"/>
      <c r="K657" s="147"/>
      <c r="L657" s="147"/>
      <c r="M657" s="147"/>
      <c r="N657" s="147"/>
      <c r="O657" s="147"/>
      <c r="P657" s="147"/>
      <c r="Q657" s="144"/>
    </row>
    <row r="658" spans="1:17" s="99" customFormat="1" x14ac:dyDescent="0.25">
      <c r="A658" s="144"/>
      <c r="B658" s="145"/>
      <c r="C658" s="145"/>
      <c r="D658" s="145"/>
      <c r="E658" s="146"/>
      <c r="F658" s="146"/>
      <c r="G658" s="146"/>
      <c r="H658" s="147"/>
      <c r="I658" s="147"/>
      <c r="J658" s="147"/>
      <c r="K658" s="147"/>
      <c r="L658" s="147"/>
      <c r="M658" s="147"/>
      <c r="N658" s="147"/>
      <c r="O658" s="147"/>
      <c r="P658" s="147"/>
      <c r="Q658" s="144"/>
    </row>
    <row r="659" spans="1:17" s="99" customFormat="1" x14ac:dyDescent="0.25">
      <c r="A659" s="144"/>
      <c r="B659" s="145"/>
      <c r="C659" s="145"/>
      <c r="D659" s="145"/>
      <c r="E659" s="146"/>
      <c r="F659" s="146"/>
      <c r="G659" s="146"/>
      <c r="H659" s="147"/>
      <c r="I659" s="147"/>
      <c r="J659" s="147"/>
      <c r="K659" s="147"/>
      <c r="L659" s="147"/>
      <c r="M659" s="147"/>
      <c r="N659" s="147"/>
      <c r="O659" s="147"/>
      <c r="P659" s="147"/>
      <c r="Q659" s="144"/>
    </row>
    <row r="660" spans="1:17" s="99" customFormat="1" x14ac:dyDescent="0.25">
      <c r="A660" s="144"/>
      <c r="B660" s="145"/>
      <c r="C660" s="145"/>
      <c r="D660" s="145"/>
      <c r="E660" s="146"/>
      <c r="F660" s="146"/>
      <c r="G660" s="146"/>
      <c r="H660" s="147"/>
      <c r="I660" s="147"/>
      <c r="J660" s="147"/>
      <c r="K660" s="147"/>
      <c r="L660" s="147"/>
      <c r="M660" s="147"/>
      <c r="N660" s="147"/>
      <c r="O660" s="147"/>
      <c r="P660" s="147"/>
      <c r="Q660" s="144"/>
    </row>
    <row r="661" spans="1:17" s="99" customFormat="1" x14ac:dyDescent="0.25">
      <c r="A661" s="144"/>
      <c r="B661" s="145"/>
      <c r="C661" s="145"/>
      <c r="D661" s="145"/>
      <c r="E661" s="146"/>
      <c r="F661" s="146"/>
      <c r="G661" s="146"/>
      <c r="H661" s="147"/>
      <c r="I661" s="147"/>
      <c r="J661" s="147"/>
      <c r="K661" s="147"/>
      <c r="L661" s="147"/>
      <c r="M661" s="147"/>
      <c r="N661" s="147"/>
      <c r="O661" s="147"/>
      <c r="P661" s="147"/>
      <c r="Q661" s="144"/>
    </row>
    <row r="662" spans="1:17" s="99" customFormat="1" x14ac:dyDescent="0.25">
      <c r="A662" s="144"/>
      <c r="B662" s="145"/>
      <c r="C662" s="145"/>
      <c r="D662" s="145"/>
      <c r="E662" s="146"/>
      <c r="F662" s="146"/>
      <c r="G662" s="146"/>
      <c r="H662" s="147"/>
      <c r="I662" s="147"/>
      <c r="J662" s="147"/>
      <c r="K662" s="147"/>
      <c r="L662" s="147"/>
      <c r="M662" s="147"/>
      <c r="N662" s="147"/>
      <c r="O662" s="147"/>
      <c r="P662" s="147"/>
      <c r="Q662" s="144"/>
    </row>
    <row r="663" spans="1:17" s="99" customFormat="1" x14ac:dyDescent="0.25">
      <c r="A663" s="144"/>
      <c r="B663" s="145"/>
      <c r="C663" s="145"/>
      <c r="D663" s="145"/>
      <c r="E663" s="146"/>
      <c r="F663" s="146"/>
      <c r="G663" s="146"/>
      <c r="H663" s="147"/>
      <c r="I663" s="147"/>
      <c r="J663" s="147"/>
      <c r="K663" s="147"/>
      <c r="L663" s="147"/>
      <c r="M663" s="147"/>
      <c r="N663" s="147"/>
      <c r="O663" s="147"/>
      <c r="P663" s="147"/>
      <c r="Q663" s="144"/>
    </row>
    <row r="664" spans="1:17" s="99" customFormat="1" x14ac:dyDescent="0.25">
      <c r="A664" s="144"/>
      <c r="B664" s="145"/>
      <c r="C664" s="145"/>
      <c r="D664" s="145"/>
      <c r="E664" s="146"/>
      <c r="F664" s="146"/>
      <c r="G664" s="146"/>
      <c r="H664" s="147"/>
      <c r="I664" s="147"/>
      <c r="J664" s="147"/>
      <c r="K664" s="147"/>
      <c r="L664" s="147"/>
      <c r="M664" s="147"/>
      <c r="N664" s="147"/>
      <c r="O664" s="147"/>
      <c r="P664" s="147"/>
      <c r="Q664" s="144"/>
    </row>
    <row r="665" spans="1:17" s="99" customFormat="1" x14ac:dyDescent="0.25">
      <c r="A665" s="144"/>
      <c r="B665" s="145"/>
      <c r="C665" s="145"/>
      <c r="D665" s="145"/>
      <c r="E665" s="146"/>
      <c r="F665" s="146"/>
      <c r="G665" s="146"/>
      <c r="H665" s="147"/>
      <c r="I665" s="147"/>
      <c r="J665" s="147"/>
      <c r="K665" s="147"/>
      <c r="L665" s="147"/>
      <c r="M665" s="147"/>
      <c r="N665" s="147"/>
      <c r="O665" s="147"/>
      <c r="P665" s="147"/>
      <c r="Q665" s="144"/>
    </row>
    <row r="666" spans="1:17" s="99" customFormat="1" x14ac:dyDescent="0.25">
      <c r="A666" s="144"/>
      <c r="B666" s="145"/>
      <c r="C666" s="145"/>
      <c r="D666" s="145"/>
      <c r="E666" s="146"/>
      <c r="F666" s="146"/>
      <c r="G666" s="146"/>
      <c r="H666" s="147"/>
      <c r="I666" s="147"/>
      <c r="J666" s="147"/>
      <c r="K666" s="147"/>
      <c r="L666" s="147"/>
      <c r="M666" s="147"/>
      <c r="N666" s="147"/>
      <c r="O666" s="147"/>
      <c r="P666" s="147"/>
      <c r="Q666" s="144"/>
    </row>
    <row r="667" spans="1:17" s="99" customFormat="1" x14ac:dyDescent="0.25">
      <c r="A667" s="144"/>
      <c r="B667" s="145"/>
      <c r="C667" s="145"/>
      <c r="D667" s="145"/>
      <c r="E667" s="146"/>
      <c r="F667" s="146"/>
      <c r="G667" s="146"/>
      <c r="H667" s="147"/>
      <c r="I667" s="147"/>
      <c r="J667" s="147"/>
      <c r="K667" s="147"/>
      <c r="L667" s="147"/>
      <c r="M667" s="147"/>
      <c r="N667" s="147"/>
      <c r="O667" s="147"/>
      <c r="P667" s="147"/>
      <c r="Q667" s="144"/>
    </row>
    <row r="668" spans="1:17" s="99" customFormat="1" x14ac:dyDescent="0.25">
      <c r="A668" s="144"/>
      <c r="B668" s="145"/>
      <c r="C668" s="145"/>
      <c r="D668" s="145"/>
      <c r="E668" s="146"/>
      <c r="F668" s="146"/>
      <c r="G668" s="146"/>
      <c r="H668" s="147"/>
      <c r="I668" s="147"/>
      <c r="J668" s="147"/>
      <c r="K668" s="147"/>
      <c r="L668" s="147"/>
      <c r="M668" s="147"/>
      <c r="N668" s="147"/>
      <c r="O668" s="147"/>
      <c r="P668" s="147"/>
      <c r="Q668" s="144"/>
    </row>
    <row r="669" spans="1:17" s="99" customFormat="1" x14ac:dyDescent="0.25">
      <c r="A669" s="144"/>
      <c r="B669" s="145"/>
      <c r="C669" s="145"/>
      <c r="D669" s="145"/>
      <c r="E669" s="146"/>
      <c r="F669" s="146"/>
      <c r="G669" s="146"/>
      <c r="H669" s="147"/>
      <c r="I669" s="147"/>
      <c r="J669" s="147"/>
      <c r="K669" s="147"/>
      <c r="L669" s="147"/>
      <c r="M669" s="147"/>
      <c r="N669" s="147"/>
      <c r="O669" s="147"/>
      <c r="P669" s="147"/>
      <c r="Q669" s="144"/>
    </row>
    <row r="670" spans="1:17" s="99" customFormat="1" x14ac:dyDescent="0.25">
      <c r="A670" s="144"/>
      <c r="B670" s="145"/>
      <c r="C670" s="145"/>
      <c r="D670" s="145"/>
      <c r="E670" s="146"/>
      <c r="F670" s="146"/>
      <c r="G670" s="146"/>
      <c r="H670" s="147"/>
      <c r="I670" s="147"/>
      <c r="J670" s="147"/>
      <c r="K670" s="147"/>
      <c r="L670" s="147"/>
      <c r="M670" s="147"/>
      <c r="N670" s="147"/>
      <c r="O670" s="147"/>
      <c r="P670" s="147"/>
      <c r="Q670" s="144"/>
    </row>
    <row r="671" spans="1:17" s="99" customFormat="1" x14ac:dyDescent="0.25">
      <c r="A671" s="144"/>
      <c r="B671" s="145"/>
      <c r="C671" s="145"/>
      <c r="D671" s="145"/>
      <c r="E671" s="146"/>
      <c r="F671" s="146"/>
      <c r="G671" s="146"/>
      <c r="H671" s="147"/>
      <c r="I671" s="147"/>
      <c r="J671" s="147"/>
      <c r="K671" s="147"/>
      <c r="L671" s="147"/>
      <c r="M671" s="147"/>
      <c r="N671" s="147"/>
      <c r="O671" s="147"/>
      <c r="P671" s="147"/>
      <c r="Q671" s="144"/>
    </row>
    <row r="672" spans="1:17" s="99" customFormat="1" x14ac:dyDescent="0.25">
      <c r="A672" s="144"/>
      <c r="B672" s="145"/>
      <c r="C672" s="145"/>
      <c r="D672" s="145"/>
      <c r="E672" s="146"/>
      <c r="F672" s="146"/>
      <c r="G672" s="146"/>
      <c r="H672" s="147"/>
      <c r="I672" s="147"/>
      <c r="J672" s="147"/>
      <c r="K672" s="147"/>
      <c r="L672" s="147"/>
      <c r="M672" s="147"/>
      <c r="N672" s="147"/>
      <c r="O672" s="147"/>
      <c r="P672" s="147"/>
      <c r="Q672" s="144"/>
    </row>
    <row r="673" spans="1:17" s="99" customFormat="1" x14ac:dyDescent="0.25">
      <c r="A673" s="144"/>
      <c r="B673" s="145"/>
      <c r="C673" s="145"/>
      <c r="D673" s="145"/>
      <c r="E673" s="146"/>
      <c r="F673" s="146"/>
      <c r="G673" s="146"/>
      <c r="H673" s="147"/>
      <c r="I673" s="147"/>
      <c r="J673" s="147"/>
      <c r="K673" s="147"/>
      <c r="L673" s="147"/>
      <c r="M673" s="147"/>
      <c r="N673" s="147"/>
      <c r="O673" s="147"/>
      <c r="P673" s="147"/>
      <c r="Q673" s="144"/>
    </row>
    <row r="674" spans="1:17" s="99" customFormat="1" x14ac:dyDescent="0.25">
      <c r="A674" s="144"/>
      <c r="B674" s="145"/>
      <c r="C674" s="145"/>
      <c r="D674" s="145"/>
      <c r="E674" s="146"/>
      <c r="F674" s="146"/>
      <c r="G674" s="146"/>
      <c r="H674" s="147"/>
      <c r="I674" s="147"/>
      <c r="J674" s="147"/>
      <c r="K674" s="147"/>
      <c r="L674" s="147"/>
      <c r="M674" s="147"/>
      <c r="N674" s="147"/>
      <c r="O674" s="147"/>
      <c r="P674" s="147"/>
      <c r="Q674" s="144"/>
    </row>
    <row r="675" spans="1:17" s="99" customFormat="1" x14ac:dyDescent="0.25">
      <c r="A675" s="144"/>
      <c r="B675" s="145"/>
      <c r="C675" s="145"/>
      <c r="D675" s="145"/>
      <c r="E675" s="146"/>
      <c r="F675" s="146"/>
      <c r="G675" s="146"/>
      <c r="H675" s="147"/>
      <c r="I675" s="147"/>
      <c r="J675" s="147"/>
      <c r="K675" s="147"/>
      <c r="L675" s="147"/>
      <c r="M675" s="147"/>
      <c r="N675" s="147"/>
      <c r="O675" s="147"/>
      <c r="P675" s="147"/>
      <c r="Q675" s="144"/>
    </row>
    <row r="676" spans="1:17" s="99" customFormat="1" x14ac:dyDescent="0.25">
      <c r="A676" s="144"/>
      <c r="B676" s="145"/>
      <c r="C676" s="145"/>
      <c r="D676" s="145"/>
      <c r="E676" s="146"/>
      <c r="F676" s="146"/>
      <c r="G676" s="146"/>
      <c r="H676" s="147"/>
      <c r="I676" s="147"/>
      <c r="J676" s="147"/>
      <c r="K676" s="147"/>
      <c r="L676" s="147"/>
      <c r="M676" s="147"/>
      <c r="N676" s="147"/>
      <c r="O676" s="147"/>
      <c r="P676" s="147"/>
      <c r="Q676" s="144"/>
    </row>
    <row r="677" spans="1:17" s="99" customFormat="1" x14ac:dyDescent="0.25">
      <c r="A677" s="144"/>
      <c r="B677" s="145"/>
      <c r="C677" s="145"/>
      <c r="D677" s="145"/>
      <c r="E677" s="146"/>
      <c r="F677" s="146"/>
      <c r="G677" s="146"/>
      <c r="H677" s="147"/>
      <c r="I677" s="147"/>
      <c r="J677" s="147"/>
      <c r="K677" s="147"/>
      <c r="L677" s="147"/>
      <c r="M677" s="147"/>
      <c r="N677" s="147"/>
      <c r="O677" s="147"/>
      <c r="P677" s="147"/>
      <c r="Q677" s="144"/>
    </row>
    <row r="678" spans="1:17" s="99" customFormat="1" x14ac:dyDescent="0.25">
      <c r="A678" s="144"/>
      <c r="B678" s="145"/>
      <c r="C678" s="145"/>
      <c r="D678" s="145"/>
      <c r="E678" s="146"/>
      <c r="F678" s="146"/>
      <c r="G678" s="146"/>
      <c r="H678" s="147"/>
      <c r="I678" s="147"/>
      <c r="J678" s="147"/>
      <c r="K678" s="147"/>
      <c r="L678" s="147"/>
      <c r="M678" s="147"/>
      <c r="N678" s="147"/>
      <c r="O678" s="147"/>
      <c r="P678" s="147"/>
      <c r="Q678" s="144"/>
    </row>
    <row r="679" spans="1:17" s="99" customFormat="1" x14ac:dyDescent="0.25">
      <c r="A679" s="144"/>
      <c r="B679" s="145"/>
      <c r="C679" s="145"/>
      <c r="D679" s="145"/>
      <c r="E679" s="146"/>
      <c r="F679" s="146"/>
      <c r="G679" s="146"/>
      <c r="H679" s="147"/>
      <c r="I679" s="147"/>
      <c r="J679" s="147"/>
      <c r="K679" s="147"/>
      <c r="L679" s="147"/>
      <c r="M679" s="147"/>
      <c r="N679" s="147"/>
      <c r="O679" s="147"/>
      <c r="P679" s="147"/>
      <c r="Q679" s="144"/>
    </row>
    <row r="680" spans="1:17" s="99" customFormat="1" x14ac:dyDescent="0.25">
      <c r="A680" s="144"/>
      <c r="B680" s="145"/>
      <c r="C680" s="145"/>
      <c r="D680" s="145"/>
      <c r="E680" s="146"/>
      <c r="F680" s="146"/>
      <c r="G680" s="146"/>
      <c r="H680" s="147"/>
      <c r="I680" s="147"/>
      <c r="J680" s="147"/>
      <c r="K680" s="147"/>
      <c r="L680" s="147"/>
      <c r="M680" s="147"/>
      <c r="N680" s="147"/>
      <c r="O680" s="147"/>
      <c r="P680" s="147"/>
      <c r="Q680" s="144"/>
    </row>
    <row r="681" spans="1:17" s="99" customFormat="1" x14ac:dyDescent="0.25">
      <c r="A681" s="144"/>
      <c r="B681" s="145"/>
      <c r="C681" s="145"/>
      <c r="D681" s="145"/>
      <c r="E681" s="146"/>
      <c r="F681" s="146"/>
      <c r="G681" s="146"/>
      <c r="H681" s="147"/>
      <c r="I681" s="147"/>
      <c r="J681" s="147"/>
      <c r="K681" s="147"/>
      <c r="L681" s="147"/>
      <c r="M681" s="147"/>
      <c r="N681" s="147"/>
      <c r="O681" s="147"/>
      <c r="P681" s="147"/>
      <c r="Q681" s="144"/>
    </row>
    <row r="682" spans="1:17" s="99" customFormat="1" x14ac:dyDescent="0.25">
      <c r="A682" s="144"/>
      <c r="B682" s="145"/>
      <c r="C682" s="145"/>
      <c r="D682" s="145"/>
      <c r="E682" s="146"/>
      <c r="F682" s="146"/>
      <c r="G682" s="146"/>
      <c r="H682" s="147"/>
      <c r="I682" s="147"/>
      <c r="J682" s="147"/>
      <c r="K682" s="147"/>
      <c r="L682" s="147"/>
      <c r="M682" s="147"/>
      <c r="N682" s="147"/>
      <c r="O682" s="147"/>
      <c r="P682" s="147"/>
      <c r="Q682" s="144"/>
    </row>
    <row r="683" spans="1:17" s="99" customFormat="1" x14ac:dyDescent="0.25">
      <c r="A683" s="144"/>
      <c r="B683" s="145"/>
      <c r="C683" s="145"/>
      <c r="D683" s="145"/>
      <c r="E683" s="146"/>
      <c r="F683" s="146"/>
      <c r="G683" s="146"/>
      <c r="H683" s="147"/>
      <c r="I683" s="147"/>
      <c r="J683" s="147"/>
      <c r="K683" s="147"/>
      <c r="L683" s="147"/>
      <c r="M683" s="147"/>
      <c r="N683" s="147"/>
      <c r="O683" s="147"/>
      <c r="P683" s="147"/>
      <c r="Q683" s="144"/>
    </row>
    <row r="684" spans="1:17" s="99" customFormat="1" x14ac:dyDescent="0.25">
      <c r="A684" s="144"/>
      <c r="B684" s="145"/>
      <c r="C684" s="145"/>
      <c r="D684" s="145"/>
      <c r="E684" s="146"/>
      <c r="F684" s="146"/>
      <c r="G684" s="146"/>
      <c r="H684" s="147"/>
      <c r="I684" s="147"/>
      <c r="J684" s="147"/>
      <c r="K684" s="147"/>
      <c r="L684" s="147"/>
      <c r="M684" s="147"/>
      <c r="N684" s="147"/>
      <c r="O684" s="147"/>
      <c r="P684" s="147"/>
      <c r="Q684" s="144"/>
    </row>
    <row r="685" spans="1:17" s="99" customFormat="1" x14ac:dyDescent="0.25">
      <c r="A685" s="144"/>
      <c r="B685" s="145"/>
      <c r="C685" s="145"/>
      <c r="D685" s="145"/>
      <c r="E685" s="146"/>
      <c r="F685" s="146"/>
      <c r="G685" s="146"/>
      <c r="H685" s="147"/>
      <c r="I685" s="147"/>
      <c r="J685" s="147"/>
      <c r="K685" s="147"/>
      <c r="L685" s="147"/>
      <c r="M685" s="147"/>
      <c r="N685" s="147"/>
      <c r="O685" s="147"/>
      <c r="P685" s="147"/>
      <c r="Q685" s="144"/>
    </row>
    <row r="686" spans="1:17" s="99" customFormat="1" x14ac:dyDescent="0.25">
      <c r="A686" s="144"/>
      <c r="B686" s="145"/>
      <c r="C686" s="145"/>
      <c r="D686" s="145"/>
      <c r="E686" s="146"/>
      <c r="F686" s="146"/>
      <c r="G686" s="146"/>
      <c r="H686" s="147"/>
      <c r="I686" s="147"/>
      <c r="J686" s="147"/>
      <c r="K686" s="147"/>
      <c r="L686" s="147"/>
      <c r="M686" s="147"/>
      <c r="N686" s="147"/>
      <c r="O686" s="147"/>
      <c r="P686" s="147"/>
      <c r="Q686" s="144"/>
    </row>
    <row r="687" spans="1:17" s="99" customFormat="1" x14ac:dyDescent="0.25">
      <c r="A687" s="144"/>
      <c r="B687" s="145"/>
      <c r="C687" s="145"/>
      <c r="D687" s="145"/>
      <c r="E687" s="146"/>
      <c r="F687" s="146"/>
      <c r="G687" s="146"/>
      <c r="H687" s="147"/>
      <c r="I687" s="147"/>
      <c r="J687" s="147"/>
      <c r="K687" s="147"/>
      <c r="L687" s="147"/>
      <c r="M687" s="147"/>
      <c r="N687" s="147"/>
      <c r="O687" s="147"/>
      <c r="P687" s="147"/>
      <c r="Q687" s="144"/>
    </row>
    <row r="688" spans="1:17" s="99" customFormat="1" x14ac:dyDescent="0.25">
      <c r="A688" s="144"/>
      <c r="B688" s="145"/>
      <c r="C688" s="145"/>
      <c r="D688" s="145"/>
      <c r="E688" s="146"/>
      <c r="F688" s="146"/>
      <c r="G688" s="146"/>
      <c r="H688" s="147"/>
      <c r="I688" s="147"/>
      <c r="J688" s="147"/>
      <c r="K688" s="147"/>
      <c r="L688" s="147"/>
      <c r="M688" s="147"/>
      <c r="N688" s="147"/>
      <c r="O688" s="147"/>
      <c r="P688" s="147"/>
      <c r="Q688" s="144"/>
    </row>
    <row r="689" spans="1:17" s="99" customFormat="1" x14ac:dyDescent="0.25">
      <c r="A689" s="144"/>
      <c r="B689" s="145"/>
      <c r="C689" s="145"/>
      <c r="D689" s="145"/>
      <c r="E689" s="146"/>
      <c r="F689" s="146"/>
      <c r="G689" s="146"/>
      <c r="H689" s="147"/>
      <c r="I689" s="147"/>
      <c r="J689" s="147"/>
      <c r="K689" s="147"/>
      <c r="L689" s="147"/>
      <c r="M689" s="147"/>
      <c r="N689" s="147"/>
      <c r="O689" s="147"/>
      <c r="P689" s="147"/>
      <c r="Q689" s="144"/>
    </row>
    <row r="690" spans="1:17" s="99" customFormat="1" x14ac:dyDescent="0.25">
      <c r="A690" s="144"/>
      <c r="B690" s="145"/>
      <c r="C690" s="145"/>
      <c r="D690" s="145"/>
      <c r="E690" s="146"/>
      <c r="F690" s="146"/>
      <c r="G690" s="146"/>
      <c r="H690" s="147"/>
      <c r="I690" s="147"/>
      <c r="J690" s="147"/>
      <c r="K690" s="147"/>
      <c r="L690" s="147"/>
      <c r="M690" s="147"/>
      <c r="N690" s="147"/>
      <c r="O690" s="147"/>
      <c r="P690" s="147"/>
      <c r="Q690" s="144"/>
    </row>
    <row r="691" spans="1:17" s="99" customFormat="1" x14ac:dyDescent="0.25">
      <c r="A691" s="144"/>
      <c r="B691" s="145"/>
      <c r="C691" s="145"/>
      <c r="D691" s="145"/>
      <c r="E691" s="146"/>
      <c r="F691" s="146"/>
      <c r="G691" s="146"/>
      <c r="H691" s="147"/>
      <c r="I691" s="147"/>
      <c r="J691" s="147"/>
      <c r="K691" s="147"/>
      <c r="L691" s="147"/>
      <c r="M691" s="147"/>
      <c r="N691" s="147"/>
      <c r="O691" s="147"/>
      <c r="P691" s="147"/>
      <c r="Q691" s="144"/>
    </row>
    <row r="692" spans="1:17" s="99" customFormat="1" x14ac:dyDescent="0.25">
      <c r="A692" s="144"/>
      <c r="B692" s="145"/>
      <c r="C692" s="145"/>
      <c r="D692" s="145"/>
      <c r="E692" s="146"/>
      <c r="F692" s="146"/>
      <c r="G692" s="146"/>
      <c r="H692" s="147"/>
      <c r="I692" s="147"/>
      <c r="J692" s="147"/>
      <c r="K692" s="147"/>
      <c r="L692" s="147"/>
      <c r="M692" s="147"/>
      <c r="N692" s="147"/>
      <c r="O692" s="147"/>
      <c r="P692" s="147"/>
      <c r="Q692" s="144"/>
    </row>
    <row r="693" spans="1:17" s="99" customFormat="1" x14ac:dyDescent="0.25">
      <c r="A693" s="144"/>
      <c r="B693" s="145"/>
      <c r="C693" s="145"/>
      <c r="D693" s="145"/>
      <c r="E693" s="146"/>
      <c r="F693" s="146"/>
      <c r="G693" s="146"/>
      <c r="H693" s="147"/>
      <c r="I693" s="147"/>
      <c r="J693" s="147"/>
      <c r="K693" s="147"/>
      <c r="L693" s="147"/>
      <c r="M693" s="147"/>
      <c r="N693" s="147"/>
      <c r="O693" s="147"/>
      <c r="P693" s="147"/>
      <c r="Q693" s="144"/>
    </row>
    <row r="694" spans="1:17" s="99" customFormat="1" x14ac:dyDescent="0.25">
      <c r="A694" s="144"/>
      <c r="B694" s="145"/>
      <c r="C694" s="145"/>
      <c r="D694" s="145"/>
      <c r="E694" s="146"/>
      <c r="F694" s="146"/>
      <c r="G694" s="146"/>
      <c r="H694" s="147"/>
      <c r="I694" s="147"/>
      <c r="J694" s="147"/>
      <c r="K694" s="147"/>
      <c r="L694" s="147"/>
      <c r="M694" s="147"/>
      <c r="N694" s="147"/>
      <c r="O694" s="147"/>
      <c r="P694" s="147"/>
      <c r="Q694" s="144"/>
    </row>
    <row r="695" spans="1:17" s="99" customFormat="1" x14ac:dyDescent="0.25">
      <c r="A695" s="144"/>
      <c r="B695" s="145"/>
      <c r="C695" s="145"/>
      <c r="D695" s="145"/>
      <c r="E695" s="146"/>
      <c r="F695" s="146"/>
      <c r="G695" s="146"/>
      <c r="H695" s="147"/>
      <c r="I695" s="147"/>
      <c r="J695" s="147"/>
      <c r="K695" s="147"/>
      <c r="L695" s="147"/>
      <c r="M695" s="147"/>
      <c r="N695" s="147"/>
      <c r="O695" s="147"/>
      <c r="P695" s="147"/>
      <c r="Q695" s="144"/>
    </row>
    <row r="696" spans="1:17" s="99" customFormat="1" x14ac:dyDescent="0.25">
      <c r="A696" s="144"/>
      <c r="B696" s="145"/>
      <c r="C696" s="145"/>
      <c r="D696" s="145"/>
      <c r="E696" s="146"/>
      <c r="F696" s="146"/>
      <c r="G696" s="146"/>
      <c r="H696" s="147"/>
      <c r="I696" s="147"/>
      <c r="J696" s="147"/>
      <c r="K696" s="147"/>
      <c r="L696" s="147"/>
      <c r="M696" s="147"/>
      <c r="N696" s="147"/>
      <c r="O696" s="147"/>
      <c r="P696" s="147"/>
      <c r="Q696" s="144"/>
    </row>
    <row r="697" spans="1:17" s="99" customFormat="1" x14ac:dyDescent="0.25">
      <c r="A697" s="144"/>
      <c r="B697" s="145"/>
      <c r="C697" s="145"/>
      <c r="D697" s="145"/>
      <c r="E697" s="146"/>
      <c r="F697" s="146"/>
      <c r="G697" s="146"/>
      <c r="H697" s="147"/>
      <c r="I697" s="147"/>
      <c r="J697" s="147"/>
      <c r="K697" s="147"/>
      <c r="L697" s="147"/>
      <c r="M697" s="147"/>
      <c r="N697" s="147"/>
      <c r="O697" s="147"/>
      <c r="P697" s="147"/>
      <c r="Q697" s="144"/>
    </row>
    <row r="698" spans="1:17" s="99" customFormat="1" x14ac:dyDescent="0.25">
      <c r="A698" s="144"/>
      <c r="B698" s="145"/>
      <c r="C698" s="145"/>
      <c r="D698" s="145"/>
      <c r="E698" s="146"/>
      <c r="F698" s="146"/>
      <c r="G698" s="146"/>
      <c r="H698" s="147"/>
      <c r="I698" s="147"/>
      <c r="J698" s="147"/>
      <c r="K698" s="147"/>
      <c r="L698" s="147"/>
      <c r="M698" s="147"/>
      <c r="N698" s="147"/>
      <c r="O698" s="147"/>
      <c r="P698" s="147"/>
      <c r="Q698" s="144"/>
    </row>
    <row r="699" spans="1:17" s="99" customFormat="1" x14ac:dyDescent="0.25">
      <c r="A699" s="144"/>
      <c r="B699" s="145"/>
      <c r="C699" s="145"/>
      <c r="D699" s="145"/>
      <c r="E699" s="146"/>
      <c r="F699" s="146"/>
      <c r="G699" s="146"/>
      <c r="H699" s="147"/>
      <c r="I699" s="147"/>
      <c r="J699" s="147"/>
      <c r="K699" s="147"/>
      <c r="L699" s="147"/>
      <c r="M699" s="147"/>
      <c r="N699" s="147"/>
      <c r="O699" s="147"/>
      <c r="P699" s="147"/>
      <c r="Q699" s="144"/>
    </row>
    <row r="700" spans="1:17" s="99" customFormat="1" x14ac:dyDescent="0.25">
      <c r="A700" s="144"/>
      <c r="B700" s="145"/>
      <c r="C700" s="145"/>
      <c r="D700" s="145"/>
      <c r="E700" s="146"/>
      <c r="F700" s="146"/>
      <c r="G700" s="146"/>
      <c r="H700" s="147"/>
      <c r="I700" s="147"/>
      <c r="J700" s="147"/>
      <c r="K700" s="147"/>
      <c r="L700" s="147"/>
      <c r="M700" s="147"/>
      <c r="N700" s="147"/>
      <c r="O700" s="147"/>
      <c r="P700" s="147"/>
      <c r="Q700" s="144"/>
    </row>
    <row r="701" spans="1:17" s="99" customFormat="1" x14ac:dyDescent="0.25">
      <c r="A701" s="144"/>
      <c r="B701" s="145"/>
      <c r="C701" s="145"/>
      <c r="D701" s="145"/>
      <c r="E701" s="146"/>
      <c r="F701" s="146"/>
      <c r="G701" s="146"/>
      <c r="H701" s="147"/>
      <c r="I701" s="147"/>
      <c r="J701" s="147"/>
      <c r="K701" s="147"/>
      <c r="L701" s="147"/>
      <c r="M701" s="147"/>
      <c r="N701" s="147"/>
      <c r="O701" s="147"/>
      <c r="P701" s="147"/>
      <c r="Q701" s="144"/>
    </row>
    <row r="702" spans="1:17" s="99" customFormat="1" x14ac:dyDescent="0.25">
      <c r="A702" s="144"/>
      <c r="B702" s="145"/>
      <c r="C702" s="145"/>
      <c r="D702" s="145"/>
      <c r="E702" s="146"/>
      <c r="F702" s="146"/>
      <c r="G702" s="146"/>
      <c r="H702" s="147"/>
      <c r="I702" s="147"/>
      <c r="J702" s="147"/>
      <c r="K702" s="147"/>
      <c r="L702" s="147"/>
      <c r="M702" s="147"/>
      <c r="N702" s="147"/>
      <c r="O702" s="147"/>
      <c r="P702" s="147"/>
      <c r="Q702" s="144"/>
    </row>
    <row r="703" spans="1:17" s="99" customFormat="1" x14ac:dyDescent="0.25">
      <c r="A703" s="144"/>
      <c r="B703" s="145"/>
      <c r="C703" s="145"/>
      <c r="D703" s="145"/>
      <c r="E703" s="146"/>
      <c r="F703" s="146"/>
      <c r="G703" s="146"/>
      <c r="H703" s="147"/>
      <c r="I703" s="147"/>
      <c r="J703" s="147"/>
      <c r="K703" s="147"/>
      <c r="L703" s="147"/>
      <c r="M703" s="147"/>
      <c r="N703" s="147"/>
      <c r="O703" s="147"/>
      <c r="P703" s="147"/>
      <c r="Q703" s="144"/>
    </row>
    <row r="704" spans="1:17" s="99" customFormat="1" x14ac:dyDescent="0.25">
      <c r="A704" s="144"/>
      <c r="B704" s="145"/>
      <c r="C704" s="145"/>
      <c r="D704" s="145"/>
      <c r="E704" s="146"/>
      <c r="F704" s="146"/>
      <c r="G704" s="146"/>
      <c r="H704" s="147"/>
      <c r="I704" s="147"/>
      <c r="J704" s="147"/>
      <c r="K704" s="147"/>
      <c r="L704" s="147"/>
      <c r="M704" s="147"/>
      <c r="N704" s="147"/>
      <c r="O704" s="147"/>
      <c r="P704" s="147"/>
      <c r="Q704" s="144"/>
    </row>
    <row r="705" spans="1:17" s="99" customFormat="1" x14ac:dyDescent="0.25">
      <c r="A705" s="144"/>
      <c r="B705" s="145"/>
      <c r="C705" s="145"/>
      <c r="D705" s="145"/>
      <c r="E705" s="146"/>
      <c r="F705" s="146"/>
      <c r="G705" s="146"/>
      <c r="H705" s="147"/>
      <c r="I705" s="147"/>
      <c r="J705" s="147"/>
      <c r="K705" s="147"/>
      <c r="L705" s="147"/>
      <c r="M705" s="147"/>
      <c r="N705" s="147"/>
      <c r="O705" s="147"/>
      <c r="P705" s="147"/>
      <c r="Q705" s="144"/>
    </row>
    <row r="706" spans="1:17" s="99" customFormat="1" x14ac:dyDescent="0.25">
      <c r="A706" s="144"/>
      <c r="B706" s="145"/>
      <c r="C706" s="145"/>
      <c r="D706" s="145"/>
      <c r="E706" s="146"/>
      <c r="F706" s="146"/>
      <c r="G706" s="146"/>
      <c r="H706" s="147"/>
      <c r="I706" s="147"/>
      <c r="J706" s="147"/>
      <c r="K706" s="147"/>
      <c r="L706" s="147"/>
      <c r="M706" s="147"/>
      <c r="N706" s="147"/>
      <c r="O706" s="147"/>
      <c r="P706" s="147"/>
      <c r="Q706" s="144"/>
    </row>
    <row r="707" spans="1:17" s="99" customFormat="1" x14ac:dyDescent="0.25">
      <c r="A707" s="144"/>
      <c r="B707" s="145"/>
      <c r="C707" s="145"/>
      <c r="D707" s="145"/>
      <c r="E707" s="146"/>
      <c r="F707" s="146"/>
      <c r="G707" s="146"/>
      <c r="H707" s="147"/>
      <c r="I707" s="147"/>
      <c r="J707" s="147"/>
      <c r="K707" s="147"/>
      <c r="L707" s="147"/>
      <c r="M707" s="147"/>
      <c r="N707" s="147"/>
      <c r="O707" s="147"/>
      <c r="P707" s="147"/>
      <c r="Q707" s="144"/>
    </row>
    <row r="708" spans="1:17" s="99" customFormat="1" x14ac:dyDescent="0.25">
      <c r="A708" s="144"/>
      <c r="B708" s="145"/>
      <c r="C708" s="145"/>
      <c r="D708" s="145"/>
      <c r="E708" s="146"/>
      <c r="F708" s="146"/>
      <c r="G708" s="146"/>
      <c r="H708" s="147"/>
      <c r="I708" s="147"/>
      <c r="J708" s="147"/>
      <c r="K708" s="147"/>
      <c r="L708" s="147"/>
      <c r="M708" s="147"/>
      <c r="N708" s="147"/>
      <c r="O708" s="147"/>
      <c r="P708" s="147"/>
      <c r="Q708" s="144"/>
    </row>
    <row r="709" spans="1:17" s="99" customFormat="1" x14ac:dyDescent="0.25">
      <c r="A709" s="144"/>
      <c r="B709" s="145"/>
      <c r="C709" s="145"/>
      <c r="D709" s="145"/>
      <c r="E709" s="146"/>
      <c r="F709" s="146"/>
      <c r="G709" s="146"/>
      <c r="H709" s="147"/>
      <c r="I709" s="147"/>
      <c r="J709" s="147"/>
      <c r="K709" s="147"/>
      <c r="L709" s="147"/>
      <c r="M709" s="147"/>
      <c r="N709" s="147"/>
      <c r="O709" s="147"/>
      <c r="P709" s="147"/>
      <c r="Q709" s="144"/>
    </row>
    <row r="710" spans="1:17" s="99" customFormat="1" x14ac:dyDescent="0.25">
      <c r="A710" s="144"/>
      <c r="B710" s="145"/>
      <c r="C710" s="145"/>
      <c r="D710" s="145"/>
      <c r="E710" s="146"/>
      <c r="F710" s="146"/>
      <c r="G710" s="146"/>
      <c r="H710" s="147"/>
      <c r="I710" s="147"/>
      <c r="J710" s="147"/>
      <c r="K710" s="147"/>
      <c r="L710" s="147"/>
      <c r="M710" s="147"/>
      <c r="N710" s="147"/>
      <c r="O710" s="147"/>
      <c r="P710" s="147"/>
      <c r="Q710" s="144"/>
    </row>
    <row r="711" spans="1:17" s="99" customFormat="1" x14ac:dyDescent="0.25">
      <c r="A711" s="144"/>
      <c r="B711" s="145"/>
      <c r="C711" s="145"/>
      <c r="D711" s="145"/>
      <c r="E711" s="146"/>
      <c r="F711" s="146"/>
      <c r="G711" s="146"/>
      <c r="H711" s="147"/>
      <c r="I711" s="147"/>
      <c r="J711" s="147"/>
      <c r="K711" s="147"/>
      <c r="L711" s="147"/>
      <c r="M711" s="147"/>
      <c r="N711" s="147"/>
      <c r="O711" s="147"/>
      <c r="P711" s="147"/>
      <c r="Q711" s="144"/>
    </row>
    <row r="712" spans="1:17" s="99" customFormat="1" x14ac:dyDescent="0.25">
      <c r="A712" s="144"/>
      <c r="B712" s="145"/>
      <c r="C712" s="145"/>
      <c r="D712" s="145"/>
      <c r="E712" s="146"/>
      <c r="F712" s="146"/>
      <c r="G712" s="146"/>
      <c r="H712" s="147"/>
      <c r="I712" s="147"/>
      <c r="J712" s="147"/>
      <c r="K712" s="147"/>
      <c r="L712" s="147"/>
      <c r="M712" s="147"/>
      <c r="N712" s="147"/>
      <c r="O712" s="147"/>
      <c r="P712" s="147"/>
      <c r="Q712" s="144"/>
    </row>
    <row r="713" spans="1:17" s="99" customFormat="1" x14ac:dyDescent="0.25">
      <c r="A713" s="144"/>
      <c r="B713" s="145"/>
      <c r="C713" s="145"/>
      <c r="D713" s="145"/>
      <c r="E713" s="146"/>
      <c r="F713" s="146"/>
      <c r="G713" s="146"/>
      <c r="H713" s="147"/>
      <c r="I713" s="147"/>
      <c r="J713" s="147"/>
      <c r="K713" s="147"/>
      <c r="L713" s="147"/>
      <c r="M713" s="147"/>
      <c r="N713" s="147"/>
      <c r="O713" s="147"/>
      <c r="P713" s="147"/>
      <c r="Q713" s="144"/>
    </row>
    <row r="714" spans="1:17" s="99" customFormat="1" x14ac:dyDescent="0.25">
      <c r="A714" s="144"/>
      <c r="B714" s="145"/>
      <c r="C714" s="145"/>
      <c r="D714" s="145"/>
      <c r="E714" s="146"/>
      <c r="F714" s="146"/>
      <c r="G714" s="146"/>
      <c r="H714" s="147"/>
      <c r="I714" s="147"/>
      <c r="J714" s="147"/>
      <c r="K714" s="147"/>
      <c r="L714" s="147"/>
      <c r="M714" s="147"/>
      <c r="N714" s="147"/>
      <c r="O714" s="147"/>
      <c r="P714" s="147"/>
      <c r="Q714" s="144"/>
    </row>
  </sheetData>
  <sheetProtection password="D3B6" sheet="1" objects="1" scenarios="1"/>
  <mergeCells count="4">
    <mergeCell ref="A206:Q206"/>
    <mergeCell ref="A2:I2"/>
    <mergeCell ref="A3:I3"/>
    <mergeCell ref="A1:I1"/>
  </mergeCells>
  <dataValidations count="1">
    <dataValidation type="list" allowBlank="1" showInputMessage="1" showErrorMessage="1" sqref="F208">
      <formula1>"National Grid, State Grid, Renewable Source, Self generate source"</formula1>
    </dataValidation>
  </dataValidations>
  <pageMargins left="0.33" right="0.23622047244094491" top="0.74803149606299213" bottom="0.74803149606299213" header="0.31496062992125984" footer="0.31496062992125984"/>
  <pageSetup scale="80" orientation="landscape" r:id="rId1"/>
  <rowBreaks count="2" manualBreakCount="2">
    <brk id="151" max="16" man="1"/>
    <brk id="20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
  <sheetViews>
    <sheetView view="pageBreakPreview" zoomScale="60" zoomScaleNormal="100" workbookViewId="0">
      <selection sqref="A1:G28"/>
    </sheetView>
  </sheetViews>
  <sheetFormatPr defaultColWidth="0" defaultRowHeight="15" zeroHeight="1" x14ac:dyDescent="0.25"/>
  <cols>
    <col min="1" max="1" width="9.140625" style="75" customWidth="1"/>
    <col min="2" max="2" width="44.85546875" style="75" bestFit="1" customWidth="1"/>
    <col min="3" max="3" width="18.28515625" style="75" customWidth="1"/>
    <col min="4" max="4" width="11.140625" style="75" customWidth="1"/>
    <col min="5" max="5" width="11.42578125" style="75" customWidth="1"/>
    <col min="6" max="6" width="13.5703125" style="75" customWidth="1"/>
    <col min="7" max="7" width="24.5703125" style="75" customWidth="1"/>
    <col min="8" max="16384" width="5" style="75" hidden="1"/>
  </cols>
  <sheetData>
    <row r="1" spans="1:7" s="7" customFormat="1" ht="15.75" x14ac:dyDescent="0.25">
      <c r="A1" s="275" t="s">
        <v>274</v>
      </c>
      <c r="B1" s="275"/>
      <c r="C1" s="275"/>
      <c r="D1" s="275"/>
      <c r="E1" s="275"/>
      <c r="F1" s="275"/>
      <c r="G1" s="275"/>
    </row>
    <row r="2" spans="1:7" s="7" customFormat="1" ht="15" customHeight="1" x14ac:dyDescent="0.25">
      <c r="A2" s="406" t="s">
        <v>458</v>
      </c>
      <c r="B2" s="406"/>
      <c r="C2" s="406"/>
      <c r="D2" s="406"/>
      <c r="E2" s="406"/>
      <c r="F2" s="406"/>
      <c r="G2" s="406"/>
    </row>
    <row r="3" spans="1:7" s="7" customFormat="1" ht="15" customHeight="1" x14ac:dyDescent="0.25">
      <c r="A3" s="407" t="s">
        <v>1014</v>
      </c>
      <c r="B3" s="407"/>
      <c r="C3" s="407"/>
      <c r="D3" s="407"/>
      <c r="E3" s="407"/>
      <c r="F3" s="407"/>
      <c r="G3" s="407"/>
    </row>
    <row r="4" spans="1:7" s="7" customFormat="1" ht="54" customHeight="1" x14ac:dyDescent="0.25">
      <c r="A4" s="164" t="s">
        <v>0</v>
      </c>
      <c r="B4" s="164" t="s">
        <v>273</v>
      </c>
      <c r="C4" s="164" t="s">
        <v>320</v>
      </c>
      <c r="D4" s="164" t="s">
        <v>336</v>
      </c>
      <c r="E4" s="164" t="s">
        <v>292</v>
      </c>
      <c r="F4" s="164" t="s">
        <v>323</v>
      </c>
      <c r="G4" s="164" t="s">
        <v>234</v>
      </c>
    </row>
    <row r="5" spans="1:7" customFormat="1" ht="15.75" x14ac:dyDescent="0.25">
      <c r="A5" s="217">
        <v>1</v>
      </c>
      <c r="B5" s="218" t="s">
        <v>324</v>
      </c>
      <c r="C5" s="74" t="s">
        <v>729</v>
      </c>
      <c r="D5" s="74"/>
      <c r="E5" s="74">
        <v>1874981</v>
      </c>
      <c r="F5" s="76">
        <v>432.54399999999998</v>
      </c>
      <c r="G5" s="185" t="s">
        <v>745</v>
      </c>
    </row>
    <row r="6" spans="1:7" customFormat="1" ht="15.75" x14ac:dyDescent="0.25">
      <c r="A6" s="217">
        <v>2</v>
      </c>
      <c r="B6" s="218" t="s">
        <v>325</v>
      </c>
      <c r="C6" s="74" t="s">
        <v>729</v>
      </c>
      <c r="D6" s="74"/>
      <c r="E6" s="74">
        <v>105745</v>
      </c>
      <c r="F6" s="76">
        <v>101.86799999999999</v>
      </c>
      <c r="G6" s="185" t="s">
        <v>745</v>
      </c>
    </row>
    <row r="7" spans="1:7" customFormat="1" x14ac:dyDescent="0.25">
      <c r="A7" s="217">
        <v>3</v>
      </c>
      <c r="B7" s="218" t="s">
        <v>326</v>
      </c>
      <c r="C7" s="74"/>
      <c r="D7" s="74"/>
      <c r="E7" s="74"/>
      <c r="F7" s="76"/>
      <c r="G7" s="73"/>
    </row>
    <row r="8" spans="1:7" customFormat="1" x14ac:dyDescent="0.25">
      <c r="A8" s="217">
        <v>4</v>
      </c>
      <c r="B8" s="218" t="s">
        <v>338</v>
      </c>
      <c r="C8" s="74"/>
      <c r="D8" s="74"/>
      <c r="E8" s="74"/>
      <c r="F8" s="76"/>
      <c r="G8" s="73"/>
    </row>
    <row r="9" spans="1:7" customFormat="1" x14ac:dyDescent="0.25">
      <c r="A9" s="217">
        <v>5</v>
      </c>
      <c r="B9" s="218" t="s">
        <v>339</v>
      </c>
      <c r="C9" s="74"/>
      <c r="D9" s="74"/>
      <c r="E9" s="74"/>
      <c r="F9" s="76"/>
      <c r="G9" s="73"/>
    </row>
    <row r="10" spans="1:7" customFormat="1" x14ac:dyDescent="0.25">
      <c r="A10" s="217">
        <v>6</v>
      </c>
      <c r="B10" s="218" t="s">
        <v>327</v>
      </c>
      <c r="C10" s="74"/>
      <c r="D10" s="74"/>
      <c r="E10" s="74"/>
      <c r="F10" s="76"/>
      <c r="G10" s="73"/>
    </row>
    <row r="11" spans="1:7" customFormat="1" ht="15.75" x14ac:dyDescent="0.25">
      <c r="A11" s="217">
        <v>7</v>
      </c>
      <c r="B11" s="218" t="s">
        <v>328</v>
      </c>
      <c r="C11" s="74" t="s">
        <v>730</v>
      </c>
      <c r="D11" s="74"/>
      <c r="E11" s="74">
        <v>4411</v>
      </c>
      <c r="F11" s="76">
        <v>13.162000000000001</v>
      </c>
      <c r="G11" s="185" t="s">
        <v>745</v>
      </c>
    </row>
    <row r="12" spans="1:7" customFormat="1" ht="15.75" x14ac:dyDescent="0.25">
      <c r="A12" s="217">
        <v>8</v>
      </c>
      <c r="B12" s="218" t="s">
        <v>329</v>
      </c>
      <c r="C12" s="74" t="s">
        <v>730</v>
      </c>
      <c r="D12" s="74"/>
      <c r="E12" s="74">
        <v>1388</v>
      </c>
      <c r="F12" s="76">
        <v>6.5129999999999999</v>
      </c>
      <c r="G12" s="185" t="s">
        <v>745</v>
      </c>
    </row>
    <row r="13" spans="1:7" customFormat="1" ht="15.75" x14ac:dyDescent="0.25">
      <c r="A13" s="217">
        <v>9</v>
      </c>
      <c r="B13" s="218" t="s">
        <v>330</v>
      </c>
      <c r="C13" s="74"/>
      <c r="D13" s="74"/>
      <c r="E13" s="74"/>
      <c r="F13" s="76"/>
      <c r="G13" s="185"/>
    </row>
    <row r="14" spans="1:7" customFormat="1" ht="15.75" x14ac:dyDescent="0.25">
      <c r="A14" s="217">
        <v>10</v>
      </c>
      <c r="B14" s="218" t="s">
        <v>331</v>
      </c>
      <c r="C14" s="74" t="s">
        <v>730</v>
      </c>
      <c r="D14" s="74"/>
      <c r="E14" s="74">
        <v>337</v>
      </c>
      <c r="F14" s="76">
        <v>109.736</v>
      </c>
      <c r="G14" s="185" t="s">
        <v>745</v>
      </c>
    </row>
    <row r="15" spans="1:7" customFormat="1" ht="15.75" x14ac:dyDescent="0.25">
      <c r="A15" s="217">
        <v>11</v>
      </c>
      <c r="B15" s="218" t="s">
        <v>340</v>
      </c>
      <c r="C15" s="74" t="s">
        <v>374</v>
      </c>
      <c r="D15" s="74"/>
      <c r="E15" s="74">
        <v>4368</v>
      </c>
      <c r="F15" s="76">
        <v>4.6029999999999998</v>
      </c>
      <c r="G15" s="185" t="s">
        <v>745</v>
      </c>
    </row>
    <row r="16" spans="1:7" customFormat="1" ht="15.75" x14ac:dyDescent="0.25">
      <c r="A16" s="217">
        <v>12</v>
      </c>
      <c r="B16" s="218" t="s">
        <v>341</v>
      </c>
      <c r="C16" s="74" t="s">
        <v>374</v>
      </c>
      <c r="D16" s="74"/>
      <c r="E16" s="74">
        <v>1112</v>
      </c>
      <c r="F16" s="76">
        <v>9.6620000000000008</v>
      </c>
      <c r="G16" s="185" t="s">
        <v>745</v>
      </c>
    </row>
    <row r="17" spans="1:7" customFormat="1" ht="15.75" x14ac:dyDescent="0.25">
      <c r="A17" s="217">
        <v>13</v>
      </c>
      <c r="B17" s="218" t="s">
        <v>332</v>
      </c>
      <c r="C17" s="74"/>
      <c r="D17" s="74"/>
      <c r="E17" s="74"/>
      <c r="F17" s="76"/>
      <c r="G17" s="185"/>
    </row>
    <row r="18" spans="1:7" customFormat="1" x14ac:dyDescent="0.25">
      <c r="A18" s="217">
        <v>14</v>
      </c>
      <c r="B18" s="218" t="s">
        <v>333</v>
      </c>
      <c r="C18" s="74"/>
      <c r="D18" s="74"/>
      <c r="E18" s="74"/>
      <c r="F18" s="76"/>
      <c r="G18" s="73"/>
    </row>
    <row r="19" spans="1:7" customFormat="1" ht="15.75" x14ac:dyDescent="0.25">
      <c r="A19" s="217">
        <v>15</v>
      </c>
      <c r="B19" s="218" t="s">
        <v>334</v>
      </c>
      <c r="C19" s="74" t="s">
        <v>730</v>
      </c>
      <c r="D19" s="74"/>
      <c r="E19" s="74">
        <v>5</v>
      </c>
      <c r="F19" s="76">
        <v>0.374</v>
      </c>
      <c r="G19" s="185" t="s">
        <v>745</v>
      </c>
    </row>
    <row r="20" spans="1:7" customFormat="1" x14ac:dyDescent="0.25">
      <c r="A20" s="217">
        <v>16</v>
      </c>
      <c r="B20" s="218" t="s">
        <v>335</v>
      </c>
      <c r="C20" s="74"/>
      <c r="D20" s="74"/>
      <c r="E20" s="74"/>
      <c r="F20" s="76"/>
      <c r="G20" s="73"/>
    </row>
    <row r="21" spans="1:7" customFormat="1" ht="15.75" x14ac:dyDescent="0.25">
      <c r="A21" s="217">
        <v>17</v>
      </c>
      <c r="B21" s="218" t="s">
        <v>342</v>
      </c>
      <c r="C21" s="74" t="s">
        <v>730</v>
      </c>
      <c r="D21" s="74"/>
      <c r="E21" s="74"/>
      <c r="F21" s="76"/>
      <c r="G21" s="185"/>
    </row>
    <row r="22" spans="1:7" customFormat="1" ht="15.75" x14ac:dyDescent="0.25">
      <c r="A22" s="217">
        <v>18</v>
      </c>
      <c r="B22" s="219" t="s">
        <v>459</v>
      </c>
      <c r="C22" s="74" t="s">
        <v>730</v>
      </c>
      <c r="D22" s="74"/>
      <c r="E22" s="74">
        <v>15522</v>
      </c>
      <c r="F22" s="76">
        <v>11.930999999999999</v>
      </c>
      <c r="G22" s="185" t="s">
        <v>745</v>
      </c>
    </row>
    <row r="23" spans="1:7" customFormat="1" ht="15.75" x14ac:dyDescent="0.25">
      <c r="A23" s="77">
        <v>19</v>
      </c>
      <c r="B23" s="74" t="s">
        <v>910</v>
      </c>
      <c r="C23" s="74" t="s">
        <v>754</v>
      </c>
      <c r="D23" s="74"/>
      <c r="E23" s="74">
        <v>40</v>
      </c>
      <c r="F23" s="76">
        <v>610.95600000000002</v>
      </c>
      <c r="G23" s="185" t="s">
        <v>745</v>
      </c>
    </row>
    <row r="24" spans="1:7" customFormat="1" ht="15.75" x14ac:dyDescent="0.25">
      <c r="A24" s="77">
        <v>20</v>
      </c>
      <c r="B24" s="74" t="s">
        <v>753</v>
      </c>
      <c r="C24" s="74" t="s">
        <v>374</v>
      </c>
      <c r="D24" s="74"/>
      <c r="E24" s="74">
        <v>58565</v>
      </c>
      <c r="F24" s="76">
        <v>1.8959999999999999</v>
      </c>
      <c r="G24" s="185" t="s">
        <v>745</v>
      </c>
    </row>
    <row r="25" spans="1:7" customFormat="1" ht="15.75" x14ac:dyDescent="0.25">
      <c r="A25" s="77">
        <v>21</v>
      </c>
      <c r="B25" s="74" t="s">
        <v>755</v>
      </c>
      <c r="C25" s="74" t="s">
        <v>374</v>
      </c>
      <c r="D25" s="74"/>
      <c r="E25" s="74">
        <v>29379</v>
      </c>
      <c r="F25" s="76">
        <v>27.984999999999999</v>
      </c>
      <c r="G25" s="185" t="s">
        <v>745</v>
      </c>
    </row>
    <row r="26" spans="1:7" customFormat="1" ht="15.75" x14ac:dyDescent="0.25">
      <c r="A26" s="77">
        <v>22</v>
      </c>
      <c r="B26" s="74" t="s">
        <v>756</v>
      </c>
      <c r="C26" s="74" t="s">
        <v>729</v>
      </c>
      <c r="D26" s="74"/>
      <c r="E26" s="74">
        <v>2584</v>
      </c>
      <c r="F26" s="76">
        <v>51.54</v>
      </c>
      <c r="G26" s="185" t="s">
        <v>745</v>
      </c>
    </row>
    <row r="27" spans="1:7" customFormat="1" ht="15.75" x14ac:dyDescent="0.25">
      <c r="A27" s="220"/>
      <c r="B27" s="408" t="s">
        <v>57</v>
      </c>
      <c r="C27" s="409"/>
      <c r="D27" s="410"/>
      <c r="E27" s="436">
        <f>SUM(E5:E26)</f>
        <v>2098437</v>
      </c>
      <c r="F27" s="437">
        <f>SUM(F5:F26)</f>
        <v>1382.77</v>
      </c>
      <c r="G27" s="185"/>
    </row>
    <row r="28" spans="1:7" customFormat="1" x14ac:dyDescent="0.25">
      <c r="A28" s="73"/>
      <c r="B28" s="74"/>
      <c r="C28" s="74"/>
      <c r="D28" s="74"/>
      <c r="E28" s="74"/>
      <c r="F28" s="76"/>
      <c r="G28" s="73"/>
    </row>
    <row r="29" spans="1:7" customFormat="1" hidden="1" x14ac:dyDescent="0.25">
      <c r="A29" s="73"/>
      <c r="B29" s="74"/>
      <c r="C29" s="74"/>
      <c r="D29" s="74"/>
      <c r="E29" s="74"/>
      <c r="F29" s="76"/>
      <c r="G29" s="73"/>
    </row>
    <row r="30" spans="1:7" customFormat="1" hidden="1" x14ac:dyDescent="0.25">
      <c r="A30" s="73"/>
      <c r="B30" s="74"/>
      <c r="C30" s="74"/>
      <c r="D30" s="74"/>
      <c r="E30" s="74"/>
      <c r="F30" s="76"/>
      <c r="G30" s="73"/>
    </row>
    <row r="31" spans="1:7" customFormat="1" hidden="1" x14ac:dyDescent="0.25">
      <c r="A31" s="73"/>
      <c r="B31" s="74"/>
      <c r="C31" s="74"/>
      <c r="D31" s="74"/>
      <c r="E31" s="74"/>
      <c r="F31" s="76"/>
      <c r="G31" s="73"/>
    </row>
    <row r="32" spans="1:7" customFormat="1" hidden="1" x14ac:dyDescent="0.25">
      <c r="A32" s="73"/>
      <c r="B32" s="74"/>
      <c r="C32" s="74"/>
      <c r="D32" s="74"/>
      <c r="E32" s="74"/>
      <c r="F32" s="76"/>
      <c r="G32" s="73"/>
    </row>
    <row r="33" spans="1:7" customFormat="1" hidden="1" x14ac:dyDescent="0.25">
      <c r="A33" s="73"/>
      <c r="B33" s="74"/>
      <c r="C33" s="74"/>
      <c r="D33" s="74"/>
      <c r="E33" s="74"/>
      <c r="F33" s="76"/>
      <c r="G33" s="73"/>
    </row>
    <row r="34" spans="1:7" customFormat="1" hidden="1" x14ac:dyDescent="0.25">
      <c r="A34" s="73"/>
      <c r="B34" s="74"/>
      <c r="C34" s="74"/>
      <c r="D34" s="74"/>
      <c r="E34" s="74"/>
      <c r="F34" s="76"/>
      <c r="G34" s="73"/>
    </row>
    <row r="35" spans="1:7" customFormat="1" hidden="1" x14ac:dyDescent="0.25">
      <c r="A35" s="73"/>
      <c r="B35" s="74"/>
      <c r="C35" s="74"/>
      <c r="D35" s="74"/>
      <c r="E35" s="74"/>
      <c r="F35" s="76"/>
      <c r="G35" s="73"/>
    </row>
    <row r="36" spans="1:7" customFormat="1" hidden="1" x14ac:dyDescent="0.25">
      <c r="A36" s="73"/>
      <c r="B36" s="74"/>
      <c r="C36" s="74"/>
      <c r="D36" s="74"/>
      <c r="E36" s="74"/>
      <c r="F36" s="76"/>
      <c r="G36" s="73"/>
    </row>
    <row r="37" spans="1:7" customFormat="1" hidden="1" x14ac:dyDescent="0.25">
      <c r="A37" s="73"/>
      <c r="B37" s="74"/>
      <c r="C37" s="74"/>
      <c r="D37" s="74"/>
      <c r="E37" s="74"/>
      <c r="F37" s="76"/>
      <c r="G37" s="73"/>
    </row>
    <row r="38" spans="1:7" customFormat="1" hidden="1" x14ac:dyDescent="0.25">
      <c r="A38" s="73"/>
      <c r="B38" s="74"/>
      <c r="C38" s="74"/>
      <c r="D38" s="74"/>
      <c r="E38" s="74"/>
      <c r="F38" s="76"/>
      <c r="G38" s="73"/>
    </row>
    <row r="39" spans="1:7" customFormat="1" hidden="1" x14ac:dyDescent="0.25">
      <c r="A39" s="73"/>
      <c r="B39" s="74"/>
      <c r="C39" s="74"/>
      <c r="D39" s="74"/>
      <c r="E39" s="74"/>
      <c r="F39" s="76"/>
      <c r="G39" s="73"/>
    </row>
    <row r="40" spans="1:7" customFormat="1" hidden="1" x14ac:dyDescent="0.25">
      <c r="A40" s="73"/>
      <c r="B40" s="74"/>
      <c r="C40" s="74"/>
      <c r="D40" s="74"/>
      <c r="E40" s="74"/>
      <c r="F40" s="76"/>
      <c r="G40" s="73"/>
    </row>
    <row r="41" spans="1:7" customFormat="1" hidden="1" x14ac:dyDescent="0.25">
      <c r="A41" s="73"/>
      <c r="B41" s="74"/>
      <c r="C41" s="74"/>
      <c r="D41" s="74"/>
      <c r="E41" s="74"/>
      <c r="F41" s="76"/>
      <c r="G41" s="73"/>
    </row>
    <row r="42" spans="1:7" customFormat="1" hidden="1" x14ac:dyDescent="0.25">
      <c r="A42" s="73"/>
      <c r="B42" s="74"/>
      <c r="C42" s="74"/>
      <c r="D42" s="74"/>
      <c r="E42" s="74"/>
      <c r="F42" s="76"/>
      <c r="G42" s="73"/>
    </row>
    <row r="43" spans="1:7" customFormat="1" hidden="1" x14ac:dyDescent="0.25">
      <c r="A43" s="73"/>
      <c r="B43" s="74"/>
      <c r="C43" s="74"/>
      <c r="D43" s="74"/>
      <c r="E43" s="74"/>
      <c r="F43" s="76"/>
      <c r="G43" s="73"/>
    </row>
    <row r="44" spans="1:7" customFormat="1" hidden="1" x14ac:dyDescent="0.25">
      <c r="A44" s="73"/>
      <c r="B44" s="74"/>
      <c r="C44" s="74"/>
      <c r="D44" s="74"/>
      <c r="E44" s="74"/>
      <c r="F44" s="76"/>
      <c r="G44" s="73"/>
    </row>
    <row r="45" spans="1:7" customFormat="1" hidden="1" x14ac:dyDescent="0.25">
      <c r="A45" s="73"/>
      <c r="B45" s="74"/>
      <c r="C45" s="74"/>
      <c r="D45" s="74"/>
      <c r="E45" s="74"/>
      <c r="F45" s="76"/>
      <c r="G45" s="73"/>
    </row>
    <row r="46" spans="1:7" customFormat="1" hidden="1" x14ac:dyDescent="0.25">
      <c r="A46" s="73"/>
      <c r="B46" s="74"/>
      <c r="C46" s="74"/>
      <c r="D46" s="74"/>
      <c r="E46" s="74"/>
      <c r="F46" s="76"/>
      <c r="G46" s="73"/>
    </row>
    <row r="47" spans="1:7" customFormat="1" hidden="1" x14ac:dyDescent="0.25">
      <c r="A47" s="73"/>
      <c r="B47" s="74"/>
      <c r="C47" s="74"/>
      <c r="D47" s="74"/>
      <c r="E47" s="74"/>
      <c r="F47" s="76"/>
      <c r="G47" s="73"/>
    </row>
    <row r="48" spans="1:7" customFormat="1" hidden="1" x14ac:dyDescent="0.25">
      <c r="A48" s="73"/>
      <c r="B48" s="74"/>
      <c r="C48" s="74"/>
      <c r="D48" s="74"/>
      <c r="E48" s="74"/>
      <c r="F48" s="76"/>
      <c r="G48" s="73"/>
    </row>
    <row r="49" spans="1:7" customFormat="1" hidden="1" x14ac:dyDescent="0.25">
      <c r="A49" s="73"/>
      <c r="B49" s="74"/>
      <c r="C49" s="74"/>
      <c r="D49" s="74"/>
      <c r="E49" s="74"/>
      <c r="F49" s="76"/>
      <c r="G49" s="73"/>
    </row>
    <row r="50" spans="1:7" customFormat="1" hidden="1" x14ac:dyDescent="0.25">
      <c r="A50" s="73"/>
      <c r="B50" s="74"/>
      <c r="C50" s="74"/>
      <c r="D50" s="74"/>
      <c r="E50" s="74"/>
      <c r="F50" s="76"/>
      <c r="G50" s="73"/>
    </row>
    <row r="51" spans="1:7" customFormat="1" hidden="1" x14ac:dyDescent="0.25">
      <c r="A51" s="73"/>
      <c r="B51" s="74"/>
      <c r="C51" s="74"/>
      <c r="D51" s="74"/>
      <c r="E51" s="74"/>
      <c r="F51" s="76"/>
      <c r="G51" s="73"/>
    </row>
    <row r="52" spans="1:7" customFormat="1" hidden="1" x14ac:dyDescent="0.25">
      <c r="A52" s="73"/>
      <c r="B52" s="74"/>
      <c r="C52" s="74"/>
      <c r="D52" s="74"/>
      <c r="E52" s="74"/>
      <c r="F52" s="76"/>
      <c r="G52" s="73"/>
    </row>
    <row r="53" spans="1:7" customFormat="1" hidden="1" x14ac:dyDescent="0.25">
      <c r="A53" s="73"/>
      <c r="B53" s="74"/>
      <c r="C53" s="74"/>
      <c r="D53" s="74"/>
      <c r="E53" s="74"/>
      <c r="F53" s="76"/>
      <c r="G53" s="73"/>
    </row>
    <row r="54" spans="1:7" customFormat="1" hidden="1" x14ac:dyDescent="0.25">
      <c r="A54" s="73"/>
      <c r="B54" s="74"/>
      <c r="C54" s="74"/>
      <c r="D54" s="74"/>
      <c r="E54" s="74"/>
      <c r="F54" s="76"/>
      <c r="G54" s="73"/>
    </row>
    <row r="55" spans="1:7" customFormat="1" hidden="1" x14ac:dyDescent="0.25">
      <c r="A55" s="73"/>
      <c r="B55" s="74"/>
      <c r="C55" s="74"/>
      <c r="D55" s="74"/>
      <c r="E55" s="74"/>
      <c r="F55" s="76"/>
      <c r="G55" s="73"/>
    </row>
    <row r="56" spans="1:7" customFormat="1" hidden="1" x14ac:dyDescent="0.25">
      <c r="A56" s="73"/>
      <c r="B56" s="74"/>
      <c r="C56" s="74"/>
      <c r="D56" s="74"/>
      <c r="E56" s="74"/>
      <c r="F56" s="76"/>
      <c r="G56" s="73"/>
    </row>
    <row r="57" spans="1:7" customFormat="1" hidden="1" x14ac:dyDescent="0.25">
      <c r="A57" s="73"/>
      <c r="B57" s="74"/>
      <c r="C57" s="74"/>
      <c r="D57" s="74"/>
      <c r="E57" s="74"/>
      <c r="F57" s="76"/>
      <c r="G57" s="73"/>
    </row>
    <row r="58" spans="1:7" customFormat="1" hidden="1" x14ac:dyDescent="0.25">
      <c r="A58" s="73"/>
      <c r="B58" s="74"/>
      <c r="C58" s="74"/>
      <c r="D58" s="74"/>
      <c r="E58" s="74"/>
      <c r="F58" s="76"/>
      <c r="G58" s="73"/>
    </row>
    <row r="59" spans="1:7" customFormat="1" hidden="1" x14ac:dyDescent="0.25">
      <c r="A59" s="73"/>
      <c r="B59" s="74"/>
      <c r="C59" s="74"/>
      <c r="D59" s="74"/>
      <c r="E59" s="74"/>
      <c r="F59" s="76"/>
      <c r="G59" s="73"/>
    </row>
    <row r="60" spans="1:7" customFormat="1" hidden="1" x14ac:dyDescent="0.25">
      <c r="A60" s="73"/>
      <c r="B60" s="74"/>
      <c r="C60" s="74"/>
      <c r="D60" s="74"/>
      <c r="E60" s="74"/>
      <c r="F60" s="76"/>
      <c r="G60" s="73"/>
    </row>
    <row r="61" spans="1:7" customFormat="1" hidden="1" x14ac:dyDescent="0.25">
      <c r="A61" s="73"/>
      <c r="B61" s="74"/>
      <c r="C61" s="74"/>
      <c r="D61" s="74"/>
      <c r="E61" s="74"/>
      <c r="F61" s="76"/>
      <c r="G61" s="73"/>
    </row>
    <row r="62" spans="1:7" customFormat="1" hidden="1" x14ac:dyDescent="0.25">
      <c r="A62" s="73"/>
      <c r="B62" s="74"/>
      <c r="C62" s="74"/>
      <c r="D62" s="74"/>
      <c r="E62" s="74"/>
      <c r="F62" s="76"/>
      <c r="G62" s="73"/>
    </row>
    <row r="63" spans="1:7" customFormat="1" hidden="1" x14ac:dyDescent="0.25">
      <c r="A63" s="73"/>
      <c r="B63" s="74"/>
      <c r="C63" s="74"/>
      <c r="D63" s="74"/>
      <c r="E63" s="74"/>
      <c r="F63" s="76"/>
      <c r="G63" s="73"/>
    </row>
    <row r="64" spans="1:7" customFormat="1" hidden="1" x14ac:dyDescent="0.25">
      <c r="A64" s="73"/>
      <c r="B64" s="74"/>
      <c r="C64" s="74"/>
      <c r="D64" s="74"/>
      <c r="E64" s="74"/>
      <c r="F64" s="76"/>
      <c r="G64" s="73"/>
    </row>
    <row r="65" spans="1:7" customFormat="1" hidden="1" x14ac:dyDescent="0.25">
      <c r="A65" s="73"/>
      <c r="B65" s="74"/>
      <c r="C65" s="74"/>
      <c r="D65" s="74"/>
      <c r="E65" s="74"/>
      <c r="F65" s="76"/>
      <c r="G65" s="73"/>
    </row>
    <row r="66" spans="1:7" customFormat="1" hidden="1" x14ac:dyDescent="0.25">
      <c r="A66" s="73"/>
      <c r="B66" s="74"/>
      <c r="C66" s="74"/>
      <c r="D66" s="74"/>
      <c r="E66" s="74"/>
      <c r="F66" s="76"/>
      <c r="G66" s="73"/>
    </row>
    <row r="67" spans="1:7" customFormat="1" hidden="1" x14ac:dyDescent="0.25">
      <c r="A67" s="73"/>
      <c r="B67" s="74"/>
      <c r="C67" s="74"/>
      <c r="D67" s="74"/>
      <c r="E67" s="74"/>
      <c r="F67" s="76"/>
      <c r="G67" s="73"/>
    </row>
    <row r="68" spans="1:7" customFormat="1" hidden="1" x14ac:dyDescent="0.25">
      <c r="A68" s="73"/>
      <c r="B68" s="74"/>
      <c r="C68" s="74"/>
      <c r="D68" s="74"/>
      <c r="E68" s="74"/>
      <c r="F68" s="76"/>
      <c r="G68" s="73"/>
    </row>
    <row r="69" spans="1:7" customFormat="1" hidden="1" x14ac:dyDescent="0.25">
      <c r="A69" s="73"/>
      <c r="B69" s="74"/>
      <c r="C69" s="74"/>
      <c r="D69" s="74"/>
      <c r="E69" s="74"/>
      <c r="F69" s="76"/>
      <c r="G69" s="73"/>
    </row>
    <row r="70" spans="1:7" customFormat="1" hidden="1" x14ac:dyDescent="0.25">
      <c r="A70" s="73"/>
      <c r="B70" s="74"/>
      <c r="C70" s="74"/>
      <c r="D70" s="74"/>
      <c r="E70" s="74"/>
      <c r="F70" s="76"/>
      <c r="G70" s="73"/>
    </row>
    <row r="71" spans="1:7" customFormat="1" hidden="1" x14ac:dyDescent="0.25">
      <c r="A71" s="73"/>
      <c r="B71" s="74"/>
      <c r="C71" s="74"/>
      <c r="D71" s="74"/>
      <c r="E71" s="74"/>
      <c r="F71" s="76"/>
      <c r="G71" s="73"/>
    </row>
    <row r="72" spans="1:7" customFormat="1" hidden="1" x14ac:dyDescent="0.25">
      <c r="A72" s="73"/>
      <c r="B72" s="74"/>
      <c r="C72" s="74"/>
      <c r="D72" s="74"/>
      <c r="E72" s="74"/>
      <c r="F72" s="76"/>
      <c r="G72" s="73"/>
    </row>
    <row r="73" spans="1:7" customFormat="1" hidden="1" x14ac:dyDescent="0.25">
      <c r="A73" s="73"/>
      <c r="B73" s="74"/>
      <c r="C73" s="74"/>
      <c r="D73" s="74"/>
      <c r="E73" s="74"/>
      <c r="F73" s="76"/>
      <c r="G73" s="73"/>
    </row>
    <row r="74" spans="1:7" customFormat="1" hidden="1" x14ac:dyDescent="0.25">
      <c r="A74" s="73"/>
      <c r="B74" s="74"/>
      <c r="C74" s="74"/>
      <c r="D74" s="74"/>
      <c r="E74" s="74"/>
      <c r="F74" s="76"/>
      <c r="G74" s="73"/>
    </row>
    <row r="75" spans="1:7" customFormat="1" hidden="1" x14ac:dyDescent="0.25">
      <c r="A75" s="73"/>
      <c r="B75" s="74"/>
      <c r="C75" s="74"/>
      <c r="D75" s="74"/>
      <c r="E75" s="74"/>
      <c r="F75" s="76"/>
      <c r="G75" s="73"/>
    </row>
    <row r="76" spans="1:7" customFormat="1" hidden="1" x14ac:dyDescent="0.25">
      <c r="A76" s="73"/>
      <c r="B76" s="74"/>
      <c r="C76" s="74"/>
      <c r="D76" s="74"/>
      <c r="E76" s="74"/>
      <c r="F76" s="76"/>
      <c r="G76" s="73"/>
    </row>
    <row r="77" spans="1:7" customFormat="1" hidden="1" x14ac:dyDescent="0.25">
      <c r="A77" s="73"/>
      <c r="B77" s="74"/>
      <c r="C77" s="74"/>
      <c r="D77" s="74"/>
      <c r="E77" s="74"/>
      <c r="F77" s="76"/>
      <c r="G77" s="73"/>
    </row>
    <row r="78" spans="1:7" customFormat="1" hidden="1" x14ac:dyDescent="0.25">
      <c r="A78" s="73"/>
      <c r="B78" s="74"/>
      <c r="C78" s="74"/>
      <c r="D78" s="74"/>
      <c r="E78" s="74"/>
      <c r="F78" s="76"/>
      <c r="G78" s="73"/>
    </row>
    <row r="79" spans="1:7" customFormat="1" hidden="1" x14ac:dyDescent="0.25">
      <c r="A79" s="73"/>
      <c r="B79" s="74"/>
      <c r="C79" s="74"/>
      <c r="D79" s="74"/>
      <c r="E79" s="74"/>
      <c r="F79" s="76"/>
      <c r="G79" s="73"/>
    </row>
    <row r="80" spans="1:7" customFormat="1" hidden="1" x14ac:dyDescent="0.25">
      <c r="A80" s="73"/>
      <c r="B80" s="74"/>
      <c r="C80" s="74"/>
      <c r="D80" s="74"/>
      <c r="E80" s="74"/>
      <c r="F80" s="76"/>
      <c r="G80" s="73"/>
    </row>
    <row r="81" spans="1:7" customFormat="1" hidden="1" x14ac:dyDescent="0.25">
      <c r="A81" s="73"/>
      <c r="B81" s="74"/>
      <c r="C81" s="74"/>
      <c r="D81" s="74"/>
      <c r="E81" s="74"/>
      <c r="F81" s="76"/>
      <c r="G81" s="73"/>
    </row>
    <row r="82" spans="1:7" customFormat="1" hidden="1" x14ac:dyDescent="0.25">
      <c r="A82" s="73"/>
      <c r="B82" s="74"/>
      <c r="C82" s="74"/>
      <c r="D82" s="74"/>
      <c r="E82" s="74"/>
      <c r="F82" s="76"/>
      <c r="G82" s="73"/>
    </row>
    <row r="83" spans="1:7" customFormat="1" hidden="1" x14ac:dyDescent="0.25">
      <c r="A83" s="73"/>
      <c r="B83" s="74"/>
      <c r="C83" s="74"/>
      <c r="D83" s="74"/>
      <c r="E83" s="74"/>
      <c r="F83" s="76"/>
      <c r="G83" s="73"/>
    </row>
    <row r="84" spans="1:7" customFormat="1" hidden="1" x14ac:dyDescent="0.25">
      <c r="A84" s="73"/>
      <c r="B84" s="74"/>
      <c r="C84" s="74"/>
      <c r="D84" s="74"/>
      <c r="E84" s="74"/>
      <c r="F84" s="76"/>
      <c r="G84" s="73"/>
    </row>
    <row r="85" spans="1:7" customFormat="1" hidden="1" x14ac:dyDescent="0.25">
      <c r="A85" s="73"/>
      <c r="B85" s="74"/>
      <c r="C85" s="74"/>
      <c r="D85" s="74"/>
      <c r="E85" s="74"/>
      <c r="F85" s="76"/>
      <c r="G85" s="73"/>
    </row>
    <row r="86" spans="1:7" customFormat="1" hidden="1" x14ac:dyDescent="0.25">
      <c r="A86" s="73"/>
      <c r="B86" s="74"/>
      <c r="C86" s="74"/>
      <c r="D86" s="74"/>
      <c r="E86" s="74"/>
      <c r="F86" s="76"/>
      <c r="G86" s="73"/>
    </row>
    <row r="87" spans="1:7" customFormat="1" hidden="1" x14ac:dyDescent="0.25">
      <c r="A87" s="73"/>
      <c r="B87" s="74"/>
      <c r="C87" s="74"/>
      <c r="D87" s="74"/>
      <c r="E87" s="74"/>
      <c r="F87" s="76"/>
      <c r="G87" s="73"/>
    </row>
    <row r="88" spans="1:7" customFormat="1" hidden="1" x14ac:dyDescent="0.25">
      <c r="A88" s="73"/>
      <c r="B88" s="74"/>
      <c r="C88" s="74"/>
      <c r="D88" s="74"/>
      <c r="E88" s="74"/>
      <c r="F88" s="76"/>
      <c r="G88" s="73"/>
    </row>
    <row r="89" spans="1:7" customFormat="1" hidden="1" x14ac:dyDescent="0.25">
      <c r="A89" s="73"/>
      <c r="B89" s="74"/>
      <c r="C89" s="74"/>
      <c r="D89" s="74"/>
      <c r="E89" s="74"/>
      <c r="F89" s="76"/>
      <c r="G89" s="73"/>
    </row>
    <row r="90" spans="1:7" customFormat="1" hidden="1" x14ac:dyDescent="0.25">
      <c r="A90" s="73"/>
      <c r="B90" s="74"/>
      <c r="C90" s="74"/>
      <c r="D90" s="74"/>
      <c r="E90" s="74"/>
      <c r="F90" s="76"/>
      <c r="G90" s="73"/>
    </row>
    <row r="91" spans="1:7" customFormat="1" hidden="1" x14ac:dyDescent="0.25">
      <c r="A91" s="73"/>
      <c r="B91" s="74"/>
      <c r="C91" s="74"/>
      <c r="D91" s="74"/>
      <c r="E91" s="74"/>
      <c r="F91" s="76"/>
      <c r="G91" s="73"/>
    </row>
    <row r="92" spans="1:7" customFormat="1" hidden="1" x14ac:dyDescent="0.25">
      <c r="A92" s="73"/>
      <c r="B92" s="74"/>
      <c r="C92" s="74"/>
      <c r="D92" s="74"/>
      <c r="E92" s="74"/>
      <c r="F92" s="76"/>
      <c r="G92" s="73"/>
    </row>
    <row r="93" spans="1:7" customFormat="1" hidden="1" x14ac:dyDescent="0.25">
      <c r="A93" s="73"/>
      <c r="B93" s="74"/>
      <c r="C93" s="74"/>
      <c r="D93" s="74"/>
      <c r="E93" s="74"/>
      <c r="F93" s="76"/>
      <c r="G93" s="73"/>
    </row>
    <row r="94" spans="1:7" customFormat="1" hidden="1" x14ac:dyDescent="0.25">
      <c r="A94" s="73"/>
      <c r="B94" s="74"/>
      <c r="C94" s="74"/>
      <c r="D94" s="74"/>
      <c r="E94" s="74"/>
      <c r="F94" s="76"/>
      <c r="G94" s="73"/>
    </row>
    <row r="95" spans="1:7" customFormat="1" hidden="1" x14ac:dyDescent="0.25">
      <c r="A95" s="73"/>
      <c r="B95" s="74"/>
      <c r="C95" s="74"/>
      <c r="D95" s="74"/>
      <c r="E95" s="74"/>
      <c r="F95" s="76"/>
      <c r="G95" s="73"/>
    </row>
    <row r="96" spans="1:7" customFormat="1" hidden="1" x14ac:dyDescent="0.25">
      <c r="A96" s="73"/>
      <c r="B96" s="74"/>
      <c r="C96" s="74"/>
      <c r="D96" s="74"/>
      <c r="E96" s="74"/>
      <c r="F96" s="76"/>
      <c r="G96" s="73"/>
    </row>
    <row r="97" spans="1:7" customFormat="1" hidden="1" x14ac:dyDescent="0.25">
      <c r="A97" s="73"/>
      <c r="B97" s="74"/>
      <c r="C97" s="74"/>
      <c r="D97" s="74"/>
      <c r="E97" s="74"/>
      <c r="F97" s="76"/>
      <c r="G97" s="73"/>
    </row>
    <row r="98" spans="1:7" customFormat="1" hidden="1" x14ac:dyDescent="0.25">
      <c r="A98" s="73"/>
      <c r="B98" s="74"/>
      <c r="C98" s="74"/>
      <c r="D98" s="74"/>
      <c r="E98" s="74"/>
      <c r="F98" s="76"/>
      <c r="G98" s="73"/>
    </row>
    <row r="99" spans="1:7" customFormat="1" hidden="1" x14ac:dyDescent="0.25">
      <c r="A99" s="73"/>
      <c r="B99" s="74"/>
      <c r="C99" s="74"/>
      <c r="D99" s="74"/>
      <c r="E99" s="74"/>
      <c r="F99" s="76"/>
      <c r="G99" s="73"/>
    </row>
    <row r="100" spans="1:7" customFormat="1" hidden="1" x14ac:dyDescent="0.25">
      <c r="A100" s="73"/>
      <c r="B100" s="74"/>
      <c r="C100" s="74"/>
      <c r="D100" s="74"/>
      <c r="E100" s="74"/>
      <c r="F100" s="76"/>
      <c r="G100" s="73"/>
    </row>
    <row r="101" spans="1:7" customFormat="1" hidden="1" x14ac:dyDescent="0.25">
      <c r="A101" s="73"/>
      <c r="B101" s="74"/>
      <c r="C101" s="74"/>
      <c r="D101" s="74"/>
      <c r="E101" s="74"/>
      <c r="F101" s="76"/>
      <c r="G101" s="73"/>
    </row>
    <row r="102" spans="1:7" customFormat="1" hidden="1" x14ac:dyDescent="0.25">
      <c r="A102" s="73"/>
      <c r="B102" s="74"/>
      <c r="C102" s="74"/>
      <c r="D102" s="74"/>
      <c r="E102" s="74"/>
      <c r="F102" s="76"/>
      <c r="G102" s="73"/>
    </row>
    <row r="103" spans="1:7" customFormat="1" hidden="1" x14ac:dyDescent="0.25">
      <c r="A103" s="73"/>
      <c r="B103" s="74"/>
      <c r="C103" s="74"/>
      <c r="D103" s="74"/>
      <c r="E103" s="74"/>
      <c r="F103" s="76"/>
      <c r="G103" s="73"/>
    </row>
    <row r="104" spans="1:7" customFormat="1" hidden="1" x14ac:dyDescent="0.25">
      <c r="A104" s="73"/>
      <c r="B104" s="74"/>
      <c r="C104" s="74"/>
      <c r="D104" s="74"/>
      <c r="E104" s="74"/>
      <c r="F104" s="76"/>
      <c r="G104" s="73"/>
    </row>
    <row r="105" spans="1:7" customFormat="1" hidden="1" x14ac:dyDescent="0.25">
      <c r="A105" s="73"/>
      <c r="B105" s="74"/>
      <c r="C105" s="74"/>
      <c r="D105" s="74"/>
      <c r="E105" s="74"/>
      <c r="F105" s="76"/>
      <c r="G105" s="73"/>
    </row>
    <row r="106" spans="1:7" customFormat="1" hidden="1" x14ac:dyDescent="0.25">
      <c r="A106" s="73"/>
      <c r="B106" s="74"/>
      <c r="C106" s="74"/>
      <c r="D106" s="74"/>
      <c r="E106" s="74"/>
      <c r="F106" s="76"/>
      <c r="G106" s="73"/>
    </row>
    <row r="107" spans="1:7" customFormat="1" hidden="1" x14ac:dyDescent="0.25">
      <c r="A107" s="73"/>
      <c r="B107" s="74"/>
      <c r="C107" s="74"/>
      <c r="D107" s="74"/>
      <c r="E107" s="74"/>
      <c r="F107" s="76"/>
      <c r="G107" s="73"/>
    </row>
    <row r="108" spans="1:7" customFormat="1" hidden="1" x14ac:dyDescent="0.25">
      <c r="A108" s="73"/>
      <c r="B108" s="74"/>
      <c r="C108" s="74"/>
      <c r="D108" s="74"/>
      <c r="E108" s="74"/>
      <c r="F108" s="76"/>
      <c r="G108" s="73"/>
    </row>
    <row r="109" spans="1:7" customFormat="1" hidden="1" x14ac:dyDescent="0.25">
      <c r="A109" s="73"/>
      <c r="B109" s="74"/>
      <c r="C109" s="74"/>
      <c r="D109" s="74"/>
      <c r="E109" s="74"/>
      <c r="F109" s="76"/>
      <c r="G109" s="73"/>
    </row>
    <row r="110" spans="1:7" customFormat="1" hidden="1" x14ac:dyDescent="0.25">
      <c r="A110" s="73"/>
      <c r="B110" s="74"/>
      <c r="C110" s="74"/>
      <c r="D110" s="74"/>
      <c r="E110" s="74"/>
      <c r="F110" s="76"/>
      <c r="G110" s="73"/>
    </row>
    <row r="111" spans="1:7" customFormat="1" hidden="1" x14ac:dyDescent="0.25">
      <c r="A111" s="73"/>
      <c r="B111" s="74"/>
      <c r="C111" s="74"/>
      <c r="D111" s="74"/>
      <c r="E111" s="74"/>
      <c r="F111" s="76"/>
      <c r="G111" s="73"/>
    </row>
    <row r="112" spans="1:7" customFormat="1" hidden="1" x14ac:dyDescent="0.25">
      <c r="A112" s="73"/>
      <c r="B112" s="74"/>
      <c r="C112" s="74"/>
      <c r="D112" s="74"/>
      <c r="E112" s="74"/>
      <c r="F112" s="76"/>
      <c r="G112" s="73"/>
    </row>
    <row r="113" spans="1:7" customFormat="1" hidden="1" x14ac:dyDescent="0.25">
      <c r="A113" s="73"/>
      <c r="B113" s="74"/>
      <c r="C113" s="74"/>
      <c r="D113" s="74"/>
      <c r="E113" s="74"/>
      <c r="F113" s="76"/>
      <c r="G113" s="73"/>
    </row>
    <row r="114" spans="1:7" customFormat="1" hidden="1" x14ac:dyDescent="0.25">
      <c r="A114" s="73"/>
      <c r="B114" s="74"/>
      <c r="C114" s="74"/>
      <c r="D114" s="74"/>
      <c r="E114" s="74"/>
      <c r="F114" s="76"/>
      <c r="G114" s="73"/>
    </row>
    <row r="115" spans="1:7" customFormat="1" hidden="1" x14ac:dyDescent="0.25">
      <c r="A115" s="73"/>
      <c r="B115" s="74"/>
      <c r="C115" s="74"/>
      <c r="D115" s="74"/>
      <c r="E115" s="74"/>
      <c r="F115" s="76"/>
      <c r="G115" s="73"/>
    </row>
    <row r="116" spans="1:7" customFormat="1" hidden="1" x14ac:dyDescent="0.25">
      <c r="A116" s="73"/>
      <c r="B116" s="74"/>
      <c r="C116" s="74"/>
      <c r="D116" s="74"/>
      <c r="E116" s="74"/>
      <c r="F116" s="76"/>
      <c r="G116" s="73"/>
    </row>
    <row r="117" spans="1:7" customFormat="1" hidden="1" x14ac:dyDescent="0.25">
      <c r="A117" s="73"/>
      <c r="B117" s="74"/>
      <c r="C117" s="74"/>
      <c r="D117" s="74"/>
      <c r="E117" s="74"/>
      <c r="F117" s="76"/>
      <c r="G117" s="73"/>
    </row>
    <row r="118" spans="1:7" customFormat="1" hidden="1" x14ac:dyDescent="0.25">
      <c r="A118" s="73"/>
      <c r="B118" s="74"/>
      <c r="C118" s="74"/>
      <c r="D118" s="74"/>
      <c r="E118" s="74"/>
      <c r="F118" s="76"/>
      <c r="G118" s="73"/>
    </row>
    <row r="119" spans="1:7" customFormat="1" hidden="1" x14ac:dyDescent="0.25">
      <c r="A119" s="73"/>
      <c r="B119" s="74"/>
      <c r="C119" s="74"/>
      <c r="D119" s="74"/>
      <c r="E119" s="74"/>
      <c r="F119" s="76"/>
      <c r="G119" s="73"/>
    </row>
    <row r="120" spans="1:7" customFormat="1" hidden="1" x14ac:dyDescent="0.25">
      <c r="A120" s="73"/>
      <c r="B120" s="74"/>
      <c r="C120" s="74"/>
      <c r="D120" s="74"/>
      <c r="E120" s="74"/>
      <c r="F120" s="76"/>
      <c r="G120" s="73"/>
    </row>
    <row r="121" spans="1:7" customFormat="1" hidden="1" x14ac:dyDescent="0.25">
      <c r="A121" s="73"/>
      <c r="B121" s="74"/>
      <c r="C121" s="74"/>
      <c r="D121" s="74"/>
      <c r="E121" s="74"/>
      <c r="F121" s="76"/>
      <c r="G121" s="73"/>
    </row>
    <row r="122" spans="1:7" customFormat="1" hidden="1" x14ac:dyDescent="0.25">
      <c r="A122" s="73"/>
      <c r="B122" s="74"/>
      <c r="C122" s="74"/>
      <c r="D122" s="74"/>
      <c r="E122" s="74"/>
      <c r="F122" s="76"/>
      <c r="G122" s="73"/>
    </row>
    <row r="123" spans="1:7" customFormat="1" hidden="1" x14ac:dyDescent="0.25">
      <c r="A123" s="73"/>
      <c r="B123" s="74"/>
      <c r="C123" s="74"/>
      <c r="D123" s="74"/>
      <c r="E123" s="74"/>
      <c r="F123" s="76"/>
      <c r="G123" s="73"/>
    </row>
    <row r="124" spans="1:7" customFormat="1" hidden="1" x14ac:dyDescent="0.25">
      <c r="A124" s="73"/>
      <c r="B124" s="74"/>
      <c r="C124" s="74"/>
      <c r="D124" s="74"/>
      <c r="E124" s="74"/>
      <c r="F124" s="76"/>
      <c r="G124" s="73"/>
    </row>
    <row r="125" spans="1:7" customFormat="1" hidden="1" x14ac:dyDescent="0.25">
      <c r="A125" s="73"/>
      <c r="B125" s="74"/>
      <c r="C125" s="74"/>
      <c r="D125" s="74"/>
      <c r="E125" s="74"/>
      <c r="F125" s="76"/>
      <c r="G125" s="73"/>
    </row>
    <row r="126" spans="1:7" customFormat="1" hidden="1" x14ac:dyDescent="0.25">
      <c r="A126" s="73"/>
      <c r="B126" s="74"/>
      <c r="C126" s="74"/>
      <c r="D126" s="74"/>
      <c r="E126" s="74"/>
      <c r="F126" s="76"/>
      <c r="G126" s="73"/>
    </row>
    <row r="127" spans="1:7" customFormat="1" hidden="1" x14ac:dyDescent="0.25">
      <c r="A127" s="73"/>
      <c r="B127" s="74"/>
      <c r="C127" s="74"/>
      <c r="D127" s="74"/>
      <c r="E127" s="74"/>
      <c r="F127" s="76"/>
      <c r="G127" s="73"/>
    </row>
    <row r="128" spans="1:7" customFormat="1" hidden="1" x14ac:dyDescent="0.25">
      <c r="A128" s="73"/>
      <c r="B128" s="74"/>
      <c r="C128" s="74"/>
      <c r="D128" s="74"/>
      <c r="E128" s="74"/>
      <c r="F128" s="76"/>
      <c r="G128" s="73"/>
    </row>
    <row r="129" spans="1:7" customFormat="1" hidden="1" x14ac:dyDescent="0.25">
      <c r="A129" s="73"/>
      <c r="B129" s="74"/>
      <c r="C129" s="74"/>
      <c r="D129" s="74"/>
      <c r="E129" s="74"/>
      <c r="F129" s="76"/>
      <c r="G129" s="73"/>
    </row>
    <row r="130" spans="1:7" customFormat="1" hidden="1" x14ac:dyDescent="0.25">
      <c r="A130" s="73"/>
      <c r="B130" s="74"/>
      <c r="C130" s="74"/>
      <c r="D130" s="74"/>
      <c r="E130" s="74"/>
      <c r="F130" s="76"/>
      <c r="G130" s="73"/>
    </row>
    <row r="131" spans="1:7" customFormat="1" hidden="1" x14ac:dyDescent="0.25">
      <c r="A131" s="73"/>
      <c r="B131" s="74"/>
      <c r="C131" s="74"/>
      <c r="D131" s="74"/>
      <c r="E131" s="74"/>
      <c r="F131" s="76"/>
      <c r="G131" s="73"/>
    </row>
    <row r="132" spans="1:7" customFormat="1" hidden="1" x14ac:dyDescent="0.25">
      <c r="A132" s="73"/>
      <c r="B132" s="74"/>
      <c r="C132" s="74"/>
      <c r="D132" s="74"/>
      <c r="E132" s="74"/>
      <c r="F132" s="76"/>
      <c r="G132" s="73"/>
    </row>
    <row r="133" spans="1:7" customFormat="1" hidden="1" x14ac:dyDescent="0.25">
      <c r="A133" s="73"/>
      <c r="B133" s="74"/>
      <c r="C133" s="74"/>
      <c r="D133" s="74"/>
      <c r="E133" s="74"/>
      <c r="F133" s="76"/>
      <c r="G133" s="73"/>
    </row>
    <row r="134" spans="1:7" customFormat="1" hidden="1" x14ac:dyDescent="0.25">
      <c r="A134" s="73"/>
      <c r="B134" s="74"/>
      <c r="C134" s="74"/>
      <c r="D134" s="74"/>
      <c r="E134" s="74"/>
      <c r="F134" s="76"/>
      <c r="G134" s="73"/>
    </row>
    <row r="135" spans="1:7" customFormat="1" hidden="1" x14ac:dyDescent="0.25">
      <c r="A135" s="73"/>
      <c r="B135" s="74"/>
      <c r="C135" s="74"/>
      <c r="D135" s="74"/>
      <c r="E135" s="74"/>
      <c r="F135" s="76"/>
      <c r="G135" s="73"/>
    </row>
    <row r="136" spans="1:7" customFormat="1" hidden="1" x14ac:dyDescent="0.25">
      <c r="A136" s="73"/>
      <c r="B136" s="74"/>
      <c r="C136" s="74"/>
      <c r="D136" s="74"/>
      <c r="E136" s="74"/>
      <c r="F136" s="76"/>
      <c r="G136" s="73"/>
    </row>
    <row r="137" spans="1:7" customFormat="1" hidden="1" x14ac:dyDescent="0.25">
      <c r="A137" s="73"/>
      <c r="B137" s="74"/>
      <c r="C137" s="74"/>
      <c r="D137" s="74"/>
      <c r="E137" s="74"/>
      <c r="F137" s="76"/>
      <c r="G137" s="73"/>
    </row>
    <row r="138" spans="1:7" customFormat="1" hidden="1" x14ac:dyDescent="0.25">
      <c r="A138" s="73"/>
      <c r="B138" s="74"/>
      <c r="C138" s="74"/>
      <c r="D138" s="74"/>
      <c r="E138" s="74"/>
      <c r="F138" s="76"/>
      <c r="G138" s="73"/>
    </row>
    <row r="139" spans="1:7" customFormat="1" hidden="1" x14ac:dyDescent="0.25">
      <c r="A139" s="73"/>
      <c r="B139" s="74"/>
      <c r="C139" s="74"/>
      <c r="D139" s="74"/>
      <c r="E139" s="74"/>
      <c r="F139" s="76"/>
      <c r="G139" s="73"/>
    </row>
    <row r="140" spans="1:7" customFormat="1" hidden="1" x14ac:dyDescent="0.25">
      <c r="A140" s="73"/>
      <c r="B140" s="74"/>
      <c r="C140" s="74"/>
      <c r="D140" s="74"/>
      <c r="E140" s="74"/>
      <c r="F140" s="76"/>
      <c r="G140" s="73"/>
    </row>
    <row r="141" spans="1:7" customFormat="1" hidden="1" x14ac:dyDescent="0.25">
      <c r="A141" s="73"/>
      <c r="B141" s="74"/>
      <c r="C141" s="74"/>
      <c r="D141" s="74"/>
      <c r="E141" s="74"/>
      <c r="F141" s="76"/>
      <c r="G141" s="73"/>
    </row>
    <row r="142" spans="1:7" customFormat="1" hidden="1" x14ac:dyDescent="0.25">
      <c r="A142" s="73"/>
      <c r="B142" s="74"/>
      <c r="C142" s="74"/>
      <c r="D142" s="74"/>
      <c r="E142" s="74"/>
      <c r="F142" s="76"/>
      <c r="G142" s="73"/>
    </row>
    <row r="143" spans="1:7" customFormat="1" hidden="1" x14ac:dyDescent="0.25">
      <c r="A143" s="73"/>
      <c r="B143" s="74"/>
      <c r="C143" s="74"/>
      <c r="D143" s="74"/>
      <c r="E143" s="74"/>
      <c r="F143" s="76"/>
      <c r="G143" s="73"/>
    </row>
    <row r="144" spans="1:7" customFormat="1" hidden="1" x14ac:dyDescent="0.25">
      <c r="A144" s="73"/>
      <c r="B144" s="74"/>
      <c r="C144" s="74"/>
      <c r="D144" s="74"/>
      <c r="E144" s="74"/>
      <c r="F144" s="76"/>
      <c r="G144" s="73"/>
    </row>
    <row r="145" spans="1:7" customFormat="1" hidden="1" x14ac:dyDescent="0.25">
      <c r="A145" s="73"/>
      <c r="B145" s="74"/>
      <c r="C145" s="74"/>
      <c r="D145" s="74"/>
      <c r="E145" s="74"/>
      <c r="F145" s="76"/>
      <c r="G145" s="73"/>
    </row>
    <row r="146" spans="1:7" customFormat="1" hidden="1" x14ac:dyDescent="0.25">
      <c r="A146" s="73"/>
      <c r="B146" s="74"/>
      <c r="C146" s="74"/>
      <c r="D146" s="74"/>
      <c r="E146" s="74"/>
      <c r="F146" s="76"/>
      <c r="G146" s="73"/>
    </row>
    <row r="147" spans="1:7" customFormat="1" hidden="1" x14ac:dyDescent="0.25">
      <c r="A147" s="73"/>
      <c r="B147" s="74"/>
      <c r="C147" s="74"/>
      <c r="D147" s="74"/>
      <c r="E147" s="74"/>
      <c r="F147" s="76"/>
      <c r="G147" s="73"/>
    </row>
    <row r="148" spans="1:7" customFormat="1" hidden="1" x14ac:dyDescent="0.25">
      <c r="A148" s="73"/>
      <c r="B148" s="74"/>
      <c r="C148" s="74"/>
      <c r="D148" s="74"/>
      <c r="E148" s="74"/>
      <c r="F148" s="76"/>
      <c r="G148" s="73"/>
    </row>
    <row r="149" spans="1:7" customFormat="1" hidden="1" x14ac:dyDescent="0.25">
      <c r="A149" s="73"/>
      <c r="B149" s="74"/>
      <c r="C149" s="74"/>
      <c r="D149" s="74"/>
      <c r="E149" s="74"/>
      <c r="F149" s="76"/>
      <c r="G149" s="73"/>
    </row>
    <row r="150" spans="1:7" customFormat="1" hidden="1" x14ac:dyDescent="0.25">
      <c r="A150" s="73"/>
      <c r="B150" s="74"/>
      <c r="C150" s="74"/>
      <c r="D150" s="74"/>
      <c r="E150" s="74"/>
      <c r="F150" s="76"/>
      <c r="G150" s="73"/>
    </row>
    <row r="151" spans="1:7" customFormat="1" hidden="1" x14ac:dyDescent="0.25">
      <c r="A151" s="73"/>
      <c r="B151" s="74"/>
      <c r="C151" s="74"/>
      <c r="D151" s="74"/>
      <c r="E151" s="74"/>
      <c r="F151" s="76"/>
      <c r="G151" s="73"/>
    </row>
    <row r="152" spans="1:7" customFormat="1" hidden="1" x14ac:dyDescent="0.25">
      <c r="A152" s="73"/>
      <c r="B152" s="74"/>
      <c r="C152" s="74"/>
      <c r="D152" s="74"/>
      <c r="E152" s="74"/>
      <c r="F152" s="76"/>
      <c r="G152" s="73"/>
    </row>
    <row r="153" spans="1:7" customFormat="1" hidden="1" x14ac:dyDescent="0.25">
      <c r="A153" s="73"/>
      <c r="B153" s="74"/>
      <c r="C153" s="74"/>
      <c r="D153" s="74"/>
      <c r="E153" s="74"/>
      <c r="F153" s="76"/>
      <c r="G153" s="73"/>
    </row>
    <row r="154" spans="1:7" customFormat="1" hidden="1" x14ac:dyDescent="0.25">
      <c r="A154" s="73"/>
      <c r="B154" s="74"/>
      <c r="C154" s="74"/>
      <c r="D154" s="74"/>
      <c r="E154" s="74"/>
      <c r="F154" s="76"/>
      <c r="G154" s="73"/>
    </row>
    <row r="155" spans="1:7" customFormat="1" hidden="1" x14ac:dyDescent="0.25">
      <c r="A155" s="73"/>
      <c r="B155" s="74"/>
      <c r="C155" s="74"/>
      <c r="D155" s="74"/>
      <c r="E155" s="74"/>
      <c r="F155" s="76"/>
      <c r="G155" s="73"/>
    </row>
    <row r="156" spans="1:7" customFormat="1" hidden="1" x14ac:dyDescent="0.25">
      <c r="A156" s="73"/>
      <c r="B156" s="74"/>
      <c r="C156" s="74"/>
      <c r="D156" s="74"/>
      <c r="E156" s="74"/>
      <c r="F156" s="76"/>
      <c r="G156" s="73"/>
    </row>
    <row r="157" spans="1:7" customFormat="1" hidden="1" x14ac:dyDescent="0.25">
      <c r="A157" s="73"/>
      <c r="B157" s="74"/>
      <c r="C157" s="74"/>
      <c r="D157" s="74"/>
      <c r="E157" s="74"/>
      <c r="F157" s="76"/>
      <c r="G157" s="73"/>
    </row>
    <row r="158" spans="1:7" customFormat="1" hidden="1" x14ac:dyDescent="0.25">
      <c r="A158" s="73"/>
      <c r="B158" s="74"/>
      <c r="C158" s="74"/>
      <c r="D158" s="74"/>
      <c r="E158" s="74"/>
      <c r="F158" s="76"/>
      <c r="G158" s="73"/>
    </row>
    <row r="159" spans="1:7" customFormat="1" hidden="1" x14ac:dyDescent="0.25">
      <c r="A159" s="73"/>
      <c r="B159" s="74"/>
      <c r="C159" s="74"/>
      <c r="D159" s="74"/>
      <c r="E159" s="74"/>
      <c r="F159" s="76"/>
      <c r="G159" s="73"/>
    </row>
    <row r="160" spans="1:7" customFormat="1" hidden="1" x14ac:dyDescent="0.25">
      <c r="A160" s="73"/>
      <c r="B160" s="74"/>
      <c r="C160" s="74"/>
      <c r="D160" s="74"/>
      <c r="E160" s="74"/>
      <c r="F160" s="76"/>
      <c r="G160" s="73"/>
    </row>
    <row r="161" spans="1:7" customFormat="1" hidden="1" x14ac:dyDescent="0.25">
      <c r="A161" s="73"/>
      <c r="B161" s="74"/>
      <c r="C161" s="74"/>
      <c r="D161" s="74"/>
      <c r="E161" s="74"/>
      <c r="F161" s="76"/>
      <c r="G161" s="73"/>
    </row>
    <row r="162" spans="1:7" customFormat="1" hidden="1" x14ac:dyDescent="0.25">
      <c r="A162" s="73"/>
      <c r="B162" s="74"/>
      <c r="C162" s="74"/>
      <c r="D162" s="74"/>
      <c r="E162" s="74"/>
      <c r="F162" s="76"/>
      <c r="G162" s="73"/>
    </row>
    <row r="163" spans="1:7" customFormat="1" hidden="1" x14ac:dyDescent="0.25">
      <c r="A163" s="73"/>
      <c r="B163" s="74"/>
      <c r="C163" s="74"/>
      <c r="D163" s="74"/>
      <c r="E163" s="74"/>
      <c r="F163" s="76"/>
      <c r="G163" s="73"/>
    </row>
    <row r="164" spans="1:7" customFormat="1" hidden="1" x14ac:dyDescent="0.25">
      <c r="A164" s="73"/>
      <c r="B164" s="74"/>
      <c r="C164" s="74"/>
      <c r="D164" s="74"/>
      <c r="E164" s="74"/>
      <c r="F164" s="76"/>
      <c r="G164" s="73"/>
    </row>
    <row r="165" spans="1:7" customFormat="1" hidden="1" x14ac:dyDescent="0.25">
      <c r="A165" s="73"/>
      <c r="B165" s="74"/>
      <c r="C165" s="74"/>
      <c r="D165" s="74"/>
      <c r="E165" s="74"/>
      <c r="F165" s="76"/>
      <c r="G165" s="73"/>
    </row>
    <row r="166" spans="1:7" customFormat="1" hidden="1" x14ac:dyDescent="0.25">
      <c r="A166" s="73"/>
      <c r="B166" s="74"/>
      <c r="C166" s="74"/>
      <c r="D166" s="74"/>
      <c r="E166" s="74"/>
      <c r="F166" s="76"/>
      <c r="G166" s="73"/>
    </row>
    <row r="167" spans="1:7" customFormat="1" hidden="1" x14ac:dyDescent="0.25">
      <c r="A167" s="73"/>
      <c r="B167" s="74"/>
      <c r="C167" s="74"/>
      <c r="D167" s="74"/>
      <c r="E167" s="74"/>
      <c r="F167" s="76"/>
      <c r="G167" s="73"/>
    </row>
    <row r="168" spans="1:7" customFormat="1" hidden="1" x14ac:dyDescent="0.25">
      <c r="A168" s="73"/>
      <c r="B168" s="74"/>
      <c r="C168" s="74"/>
      <c r="D168" s="74"/>
      <c r="E168" s="74"/>
      <c r="F168" s="76"/>
      <c r="G168" s="73"/>
    </row>
    <row r="169" spans="1:7" customFormat="1" hidden="1" x14ac:dyDescent="0.25">
      <c r="A169" s="73"/>
      <c r="B169" s="74"/>
      <c r="C169" s="74"/>
      <c r="D169" s="74"/>
      <c r="E169" s="74"/>
      <c r="F169" s="76"/>
      <c r="G169" s="73"/>
    </row>
    <row r="170" spans="1:7" customFormat="1" hidden="1" x14ac:dyDescent="0.25">
      <c r="A170" s="73"/>
      <c r="B170" s="74"/>
      <c r="C170" s="74"/>
      <c r="D170" s="74"/>
      <c r="E170" s="74"/>
      <c r="F170" s="76"/>
      <c r="G170" s="73"/>
    </row>
    <row r="171" spans="1:7" customFormat="1" hidden="1" x14ac:dyDescent="0.25">
      <c r="A171" s="73"/>
      <c r="B171" s="74"/>
      <c r="C171" s="74"/>
      <c r="D171" s="74"/>
      <c r="E171" s="74"/>
      <c r="F171" s="76"/>
      <c r="G171" s="73"/>
    </row>
    <row r="172" spans="1:7" customFormat="1" hidden="1" x14ac:dyDescent="0.25">
      <c r="A172" s="73"/>
      <c r="B172" s="74"/>
      <c r="C172" s="74"/>
      <c r="D172" s="74"/>
      <c r="E172" s="74"/>
      <c r="F172" s="76"/>
      <c r="G172" s="73"/>
    </row>
    <row r="173" spans="1:7" customFormat="1" hidden="1" x14ac:dyDescent="0.25">
      <c r="A173" s="73"/>
      <c r="B173" s="74"/>
      <c r="C173" s="74"/>
      <c r="D173" s="74"/>
      <c r="E173" s="74"/>
      <c r="F173" s="76"/>
      <c r="G173" s="73"/>
    </row>
    <row r="174" spans="1:7" customFormat="1" hidden="1" x14ac:dyDescent="0.25">
      <c r="A174" s="73"/>
      <c r="B174" s="74"/>
      <c r="C174" s="74"/>
      <c r="D174" s="74"/>
      <c r="E174" s="74"/>
      <c r="F174" s="76"/>
      <c r="G174" s="73"/>
    </row>
    <row r="175" spans="1:7" customFormat="1" hidden="1" x14ac:dyDescent="0.25">
      <c r="A175" s="73"/>
      <c r="B175" s="74"/>
      <c r="C175" s="74"/>
      <c r="D175" s="74"/>
      <c r="E175" s="74"/>
      <c r="F175" s="76"/>
      <c r="G175" s="73"/>
    </row>
    <row r="176" spans="1:7" customFormat="1" hidden="1" x14ac:dyDescent="0.25">
      <c r="A176" s="73"/>
      <c r="B176" s="74"/>
      <c r="C176" s="74"/>
      <c r="D176" s="74"/>
      <c r="E176" s="74"/>
      <c r="F176" s="76"/>
      <c r="G176" s="73"/>
    </row>
    <row r="177" spans="1:7" customFormat="1" hidden="1" x14ac:dyDescent="0.25">
      <c r="A177" s="73"/>
      <c r="B177" s="74"/>
      <c r="C177" s="74"/>
      <c r="D177" s="74"/>
      <c r="E177" s="74"/>
      <c r="F177" s="76"/>
      <c r="G177" s="73"/>
    </row>
    <row r="178" spans="1:7" customFormat="1" hidden="1" x14ac:dyDescent="0.25">
      <c r="A178" s="73"/>
      <c r="B178" s="74"/>
      <c r="C178" s="74"/>
      <c r="D178" s="74"/>
      <c r="E178" s="74"/>
      <c r="F178" s="76"/>
      <c r="G178" s="73"/>
    </row>
    <row r="179" spans="1:7" customFormat="1" hidden="1" x14ac:dyDescent="0.25">
      <c r="A179" s="73"/>
      <c r="B179" s="74"/>
      <c r="C179" s="74"/>
      <c r="D179" s="74"/>
      <c r="E179" s="74"/>
      <c r="F179" s="76"/>
      <c r="G179" s="73"/>
    </row>
    <row r="180" spans="1:7" customFormat="1" hidden="1" x14ac:dyDescent="0.25">
      <c r="A180" s="73"/>
      <c r="B180" s="74"/>
      <c r="C180" s="74"/>
      <c r="D180" s="74"/>
      <c r="E180" s="74"/>
      <c r="F180" s="76"/>
      <c r="G180" s="73"/>
    </row>
    <row r="181" spans="1:7" customFormat="1" hidden="1" x14ac:dyDescent="0.25">
      <c r="A181" s="73"/>
      <c r="B181" s="74"/>
      <c r="C181" s="74"/>
      <c r="D181" s="74"/>
      <c r="E181" s="74"/>
      <c r="F181" s="76"/>
      <c r="G181" s="73"/>
    </row>
    <row r="182" spans="1:7" customFormat="1" hidden="1" x14ac:dyDescent="0.25">
      <c r="A182" s="73"/>
      <c r="B182" s="74"/>
      <c r="C182" s="74"/>
      <c r="D182" s="74"/>
      <c r="E182" s="74"/>
      <c r="F182" s="76"/>
      <c r="G182" s="73"/>
    </row>
    <row r="183" spans="1:7" customFormat="1" hidden="1" x14ac:dyDescent="0.25">
      <c r="A183" s="73"/>
      <c r="B183" s="74"/>
      <c r="C183" s="74"/>
      <c r="D183" s="74"/>
      <c r="E183" s="74"/>
      <c r="F183" s="76"/>
      <c r="G183" s="73"/>
    </row>
    <row r="184" spans="1:7" customFormat="1" hidden="1" x14ac:dyDescent="0.25">
      <c r="A184" s="73"/>
      <c r="B184" s="74"/>
      <c r="C184" s="74"/>
      <c r="D184" s="74"/>
      <c r="E184" s="74"/>
      <c r="F184" s="76"/>
      <c r="G184" s="73"/>
    </row>
    <row r="185" spans="1:7" customFormat="1" hidden="1" x14ac:dyDescent="0.25">
      <c r="A185" s="73"/>
      <c r="B185" s="74"/>
      <c r="C185" s="74"/>
      <c r="D185" s="74"/>
      <c r="E185" s="74"/>
      <c r="F185" s="76"/>
      <c r="G185" s="73"/>
    </row>
    <row r="186" spans="1:7" customFormat="1" hidden="1" x14ac:dyDescent="0.25">
      <c r="A186" s="73"/>
      <c r="B186" s="74"/>
      <c r="C186" s="74"/>
      <c r="D186" s="74"/>
      <c r="E186" s="74"/>
      <c r="F186" s="76"/>
      <c r="G186" s="73"/>
    </row>
    <row r="187" spans="1:7" customFormat="1" hidden="1" x14ac:dyDescent="0.25">
      <c r="A187" s="73"/>
      <c r="B187" s="74"/>
      <c r="C187" s="74"/>
      <c r="D187" s="74"/>
      <c r="E187" s="74"/>
      <c r="F187" s="76"/>
      <c r="G187" s="73"/>
    </row>
    <row r="188" spans="1:7" customFormat="1" hidden="1" x14ac:dyDescent="0.25">
      <c r="A188" s="73"/>
      <c r="B188" s="74"/>
      <c r="C188" s="74"/>
      <c r="D188" s="74"/>
      <c r="E188" s="74"/>
      <c r="F188" s="76"/>
      <c r="G188" s="73"/>
    </row>
    <row r="189" spans="1:7" customFormat="1" hidden="1" x14ac:dyDescent="0.25">
      <c r="A189" s="73"/>
      <c r="B189" s="74"/>
      <c r="C189" s="74"/>
      <c r="D189" s="74"/>
      <c r="E189" s="74"/>
      <c r="F189" s="76"/>
      <c r="G189" s="73"/>
    </row>
    <row r="190" spans="1:7" customFormat="1" hidden="1" x14ac:dyDescent="0.25">
      <c r="A190" s="73"/>
      <c r="B190" s="74"/>
      <c r="C190" s="74"/>
      <c r="D190" s="74"/>
      <c r="E190" s="74"/>
      <c r="F190" s="76"/>
      <c r="G190" s="73"/>
    </row>
    <row r="191" spans="1:7" customFormat="1" hidden="1" x14ac:dyDescent="0.25">
      <c r="A191" s="73"/>
      <c r="B191" s="74"/>
      <c r="C191" s="74"/>
      <c r="D191" s="74"/>
      <c r="E191" s="74"/>
      <c r="F191" s="76"/>
      <c r="G191" s="73"/>
    </row>
    <row r="192" spans="1:7" customFormat="1" hidden="1" x14ac:dyDescent="0.25">
      <c r="A192" s="73"/>
      <c r="B192" s="74"/>
      <c r="C192" s="74"/>
      <c r="D192" s="74"/>
      <c r="E192" s="74"/>
      <c r="F192" s="76"/>
      <c r="G192" s="73"/>
    </row>
    <row r="193" spans="1:7" customFormat="1" hidden="1" x14ac:dyDescent="0.25">
      <c r="A193" s="73"/>
      <c r="B193" s="74"/>
      <c r="C193" s="74"/>
      <c r="D193" s="74"/>
      <c r="E193" s="74"/>
      <c r="F193" s="76"/>
      <c r="G193" s="73"/>
    </row>
    <row r="194" spans="1:7" customFormat="1" hidden="1" x14ac:dyDescent="0.25">
      <c r="A194" s="73"/>
      <c r="B194" s="74"/>
      <c r="C194" s="74"/>
      <c r="D194" s="74"/>
      <c r="E194" s="74"/>
      <c r="F194" s="76"/>
      <c r="G194" s="73"/>
    </row>
    <row r="195" spans="1:7" customFormat="1" hidden="1" x14ac:dyDescent="0.25">
      <c r="A195" s="73"/>
      <c r="B195" s="74"/>
      <c r="C195" s="74"/>
      <c r="D195" s="74"/>
      <c r="E195" s="74"/>
      <c r="F195" s="76"/>
      <c r="G195" s="73"/>
    </row>
    <row r="196" spans="1:7" customFormat="1" hidden="1" x14ac:dyDescent="0.25">
      <c r="A196" s="73"/>
      <c r="B196" s="74"/>
      <c r="C196" s="74"/>
      <c r="D196" s="74"/>
      <c r="E196" s="74"/>
      <c r="F196" s="76"/>
      <c r="G196" s="73"/>
    </row>
    <row r="197" spans="1:7" customFormat="1" hidden="1" x14ac:dyDescent="0.25">
      <c r="A197" s="73"/>
      <c r="B197" s="74"/>
      <c r="C197" s="74"/>
      <c r="D197" s="74"/>
      <c r="E197" s="74"/>
      <c r="F197" s="76"/>
      <c r="G197" s="73"/>
    </row>
    <row r="198" spans="1:7" customFormat="1" hidden="1" x14ac:dyDescent="0.25">
      <c r="A198" s="73"/>
      <c r="B198" s="74"/>
      <c r="C198" s="74"/>
      <c r="D198" s="74"/>
      <c r="E198" s="74"/>
      <c r="F198" s="76"/>
      <c r="G198" s="73"/>
    </row>
    <row r="199" spans="1:7" customFormat="1" hidden="1" x14ac:dyDescent="0.25">
      <c r="A199" s="73"/>
      <c r="B199" s="74"/>
      <c r="C199" s="74"/>
      <c r="D199" s="74"/>
      <c r="E199" s="74"/>
      <c r="F199" s="76"/>
      <c r="G199" s="73"/>
    </row>
    <row r="200" spans="1:7" customFormat="1" hidden="1" x14ac:dyDescent="0.25">
      <c r="A200" s="73"/>
      <c r="B200" s="74"/>
      <c r="C200" s="74"/>
      <c r="D200" s="74"/>
      <c r="E200" s="74"/>
      <c r="F200" s="76"/>
      <c r="G200" s="73"/>
    </row>
    <row r="201" spans="1:7" customFormat="1" hidden="1" x14ac:dyDescent="0.25">
      <c r="A201" s="73"/>
      <c r="B201" s="74"/>
      <c r="C201" s="74"/>
      <c r="D201" s="74"/>
      <c r="E201" s="74"/>
      <c r="F201" s="76"/>
      <c r="G201" s="73"/>
    </row>
    <row r="202" spans="1:7" customFormat="1" hidden="1" x14ac:dyDescent="0.25">
      <c r="A202" s="73"/>
      <c r="B202" s="74"/>
      <c r="C202" s="74"/>
      <c r="D202" s="74"/>
      <c r="E202" s="74"/>
      <c r="F202" s="76"/>
      <c r="G202" s="73"/>
    </row>
    <row r="203" spans="1:7" customFormat="1" hidden="1" x14ac:dyDescent="0.25">
      <c r="A203" s="73"/>
      <c r="B203" s="74"/>
      <c r="C203" s="74"/>
      <c r="D203" s="74"/>
      <c r="E203" s="74"/>
      <c r="F203" s="76"/>
      <c r="G203" s="73"/>
    </row>
    <row r="204" spans="1:7" customFormat="1" hidden="1" x14ac:dyDescent="0.25">
      <c r="A204" s="73"/>
      <c r="B204" s="74"/>
      <c r="C204" s="74"/>
      <c r="D204" s="74"/>
      <c r="E204" s="74"/>
      <c r="F204" s="76"/>
      <c r="G204" s="73"/>
    </row>
    <row r="205" spans="1:7" customFormat="1" hidden="1" x14ac:dyDescent="0.25">
      <c r="A205" s="73"/>
      <c r="B205" s="74"/>
      <c r="C205" s="74"/>
      <c r="D205" s="74"/>
      <c r="E205" s="74"/>
      <c r="F205" s="76"/>
      <c r="G205" s="73"/>
    </row>
    <row r="206" spans="1:7" customFormat="1" hidden="1" x14ac:dyDescent="0.25">
      <c r="A206" s="73"/>
      <c r="B206" s="74"/>
      <c r="C206" s="74"/>
      <c r="D206" s="74"/>
      <c r="E206" s="74"/>
      <c r="F206" s="76"/>
      <c r="G206" s="73"/>
    </row>
    <row r="207" spans="1:7" customFormat="1" hidden="1" x14ac:dyDescent="0.25">
      <c r="A207" s="73"/>
      <c r="B207" s="74"/>
      <c r="C207" s="74"/>
      <c r="D207" s="74"/>
      <c r="E207" s="74"/>
      <c r="F207" s="76"/>
      <c r="G207" s="73"/>
    </row>
    <row r="208" spans="1:7" customFormat="1" hidden="1" x14ac:dyDescent="0.25">
      <c r="A208" s="73"/>
      <c r="B208" s="74"/>
      <c r="C208" s="74"/>
      <c r="D208" s="74"/>
      <c r="E208" s="74"/>
      <c r="F208" s="76"/>
      <c r="G208" s="73"/>
    </row>
    <row r="209" spans="1:7" customFormat="1" hidden="1" x14ac:dyDescent="0.25">
      <c r="A209" s="73"/>
      <c r="B209" s="74"/>
      <c r="C209" s="74"/>
      <c r="D209" s="74"/>
      <c r="E209" s="74"/>
      <c r="F209" s="76"/>
      <c r="G209" s="73"/>
    </row>
    <row r="210" spans="1:7" customFormat="1" hidden="1" x14ac:dyDescent="0.25">
      <c r="A210" s="73"/>
      <c r="B210" s="74"/>
      <c r="C210" s="74"/>
      <c r="D210" s="74"/>
      <c r="E210" s="74"/>
      <c r="F210" s="76"/>
      <c r="G210" s="73"/>
    </row>
    <row r="211" spans="1:7" customFormat="1" hidden="1" x14ac:dyDescent="0.25">
      <c r="A211" s="73"/>
      <c r="B211" s="74"/>
      <c r="C211" s="74"/>
      <c r="D211" s="74"/>
      <c r="E211" s="74"/>
      <c r="F211" s="76"/>
      <c r="G211" s="73"/>
    </row>
    <row r="212" spans="1:7" customFormat="1" hidden="1" x14ac:dyDescent="0.25">
      <c r="A212" s="73"/>
      <c r="B212" s="74"/>
      <c r="C212" s="74"/>
      <c r="D212" s="74"/>
      <c r="E212" s="74"/>
      <c r="F212" s="76"/>
      <c r="G212" s="73"/>
    </row>
    <row r="213" spans="1:7" customFormat="1" hidden="1" x14ac:dyDescent="0.25">
      <c r="A213" s="73"/>
      <c r="B213" s="74"/>
      <c r="C213" s="74"/>
      <c r="D213" s="74"/>
      <c r="E213" s="74"/>
      <c r="F213" s="76"/>
      <c r="G213" s="73"/>
    </row>
    <row r="214" spans="1:7" customFormat="1" hidden="1" x14ac:dyDescent="0.25">
      <c r="A214" s="73"/>
      <c r="B214" s="74"/>
      <c r="C214" s="74"/>
      <c r="D214" s="74"/>
      <c r="E214" s="74"/>
      <c r="F214" s="76"/>
      <c r="G214" s="73"/>
    </row>
    <row r="215" spans="1:7" customFormat="1" hidden="1" x14ac:dyDescent="0.25">
      <c r="A215" s="73"/>
      <c r="B215" s="74"/>
      <c r="C215" s="74"/>
      <c r="D215" s="74"/>
      <c r="E215" s="74"/>
      <c r="F215" s="76"/>
      <c r="G215" s="73"/>
    </row>
    <row r="216" spans="1:7" customFormat="1" hidden="1" x14ac:dyDescent="0.25">
      <c r="A216" s="73"/>
      <c r="B216" s="74"/>
      <c r="C216" s="74"/>
      <c r="D216" s="74"/>
      <c r="E216" s="74"/>
      <c r="F216" s="76"/>
      <c r="G216" s="73"/>
    </row>
    <row r="217" spans="1:7" customFormat="1" hidden="1" x14ac:dyDescent="0.25">
      <c r="A217" s="73"/>
      <c r="B217" s="74"/>
      <c r="C217" s="74"/>
      <c r="D217" s="74"/>
      <c r="E217" s="74"/>
      <c r="F217" s="76"/>
      <c r="G217" s="73"/>
    </row>
    <row r="218" spans="1:7" customFormat="1" hidden="1" x14ac:dyDescent="0.25">
      <c r="A218" s="73"/>
      <c r="B218" s="74"/>
      <c r="C218" s="74"/>
      <c r="D218" s="74"/>
      <c r="E218" s="74"/>
      <c r="F218" s="76"/>
      <c r="G218" s="73"/>
    </row>
    <row r="219" spans="1:7" customFormat="1" hidden="1" x14ac:dyDescent="0.25">
      <c r="A219" s="73"/>
      <c r="B219" s="74"/>
      <c r="C219" s="74"/>
      <c r="D219" s="74"/>
      <c r="E219" s="74"/>
      <c r="F219" s="76"/>
      <c r="G219" s="73"/>
    </row>
    <row r="220" spans="1:7" customFormat="1" hidden="1" x14ac:dyDescent="0.25">
      <c r="A220" s="73"/>
      <c r="B220" s="74"/>
      <c r="C220" s="74"/>
      <c r="D220" s="74"/>
      <c r="E220" s="74"/>
      <c r="F220" s="76"/>
      <c r="G220" s="73"/>
    </row>
    <row r="221" spans="1:7" customFormat="1" hidden="1" x14ac:dyDescent="0.25">
      <c r="A221" s="73"/>
      <c r="B221" s="74"/>
      <c r="C221" s="74"/>
      <c r="D221" s="74"/>
      <c r="E221" s="74"/>
      <c r="F221" s="76"/>
      <c r="G221" s="73"/>
    </row>
    <row r="222" spans="1:7" customFormat="1" hidden="1" x14ac:dyDescent="0.25">
      <c r="A222" s="73"/>
      <c r="B222" s="74"/>
      <c r="C222" s="74"/>
      <c r="D222" s="74"/>
      <c r="E222" s="74"/>
      <c r="F222" s="76"/>
      <c r="G222" s="73"/>
    </row>
    <row r="223" spans="1:7" customFormat="1" hidden="1" x14ac:dyDescent="0.25">
      <c r="A223" s="73"/>
      <c r="B223" s="74"/>
      <c r="C223" s="74"/>
      <c r="D223" s="74"/>
      <c r="E223" s="74"/>
      <c r="F223" s="76"/>
      <c r="G223" s="73"/>
    </row>
    <row r="224" spans="1:7" customFormat="1" hidden="1" x14ac:dyDescent="0.25">
      <c r="A224" s="73"/>
      <c r="B224" s="74"/>
      <c r="C224" s="74"/>
      <c r="D224" s="74"/>
      <c r="E224" s="74"/>
      <c r="F224" s="76"/>
      <c r="G224" s="73"/>
    </row>
    <row r="225" spans="1:7" customFormat="1" hidden="1" x14ac:dyDescent="0.25">
      <c r="A225" s="73"/>
      <c r="B225" s="74"/>
      <c r="C225" s="74"/>
      <c r="D225" s="74"/>
      <c r="E225" s="74"/>
      <c r="F225" s="76"/>
      <c r="G225" s="73"/>
    </row>
    <row r="226" spans="1:7" customFormat="1" hidden="1" x14ac:dyDescent="0.25">
      <c r="A226" s="73"/>
      <c r="B226" s="74"/>
      <c r="C226" s="74"/>
      <c r="D226" s="74"/>
      <c r="E226" s="74"/>
      <c r="F226" s="76"/>
      <c r="G226" s="73"/>
    </row>
    <row r="227" spans="1:7" customFormat="1" hidden="1" x14ac:dyDescent="0.25">
      <c r="A227" s="73"/>
      <c r="B227" s="74"/>
      <c r="C227" s="74"/>
      <c r="D227" s="74"/>
      <c r="E227" s="74"/>
      <c r="F227" s="76"/>
      <c r="G227" s="73"/>
    </row>
    <row r="228" spans="1:7" customFormat="1" hidden="1" x14ac:dyDescent="0.25">
      <c r="A228" s="73"/>
      <c r="B228" s="74"/>
      <c r="C228" s="74"/>
      <c r="D228" s="74"/>
      <c r="E228" s="74"/>
      <c r="F228" s="76"/>
      <c r="G228" s="73"/>
    </row>
    <row r="229" spans="1:7" customFormat="1" hidden="1" x14ac:dyDescent="0.25">
      <c r="A229" s="73"/>
      <c r="B229" s="74"/>
      <c r="C229" s="74"/>
      <c r="D229" s="74"/>
      <c r="E229" s="74"/>
      <c r="F229" s="76"/>
      <c r="G229" s="73"/>
    </row>
    <row r="230" spans="1:7" customFormat="1" hidden="1" x14ac:dyDescent="0.25">
      <c r="A230" s="73"/>
      <c r="B230" s="74"/>
      <c r="C230" s="74"/>
      <c r="D230" s="74"/>
      <c r="E230" s="74"/>
      <c r="F230" s="76"/>
      <c r="G230" s="73"/>
    </row>
    <row r="231" spans="1:7" customFormat="1" hidden="1" x14ac:dyDescent="0.25">
      <c r="A231" s="73"/>
      <c r="B231" s="74"/>
      <c r="C231" s="74"/>
      <c r="D231" s="74"/>
      <c r="E231" s="74"/>
      <c r="F231" s="76"/>
      <c r="G231" s="73"/>
    </row>
    <row r="232" spans="1:7" customFormat="1" hidden="1" x14ac:dyDescent="0.25">
      <c r="A232" s="73"/>
      <c r="B232" s="74"/>
      <c r="C232" s="74"/>
      <c r="D232" s="74"/>
      <c r="E232" s="74"/>
      <c r="F232" s="76"/>
      <c r="G232" s="73"/>
    </row>
    <row r="233" spans="1:7" customFormat="1" hidden="1" x14ac:dyDescent="0.25">
      <c r="A233" s="73"/>
      <c r="B233" s="74"/>
      <c r="C233" s="74"/>
      <c r="D233" s="74"/>
      <c r="E233" s="74"/>
      <c r="F233" s="76"/>
      <c r="G233" s="73"/>
    </row>
    <row r="234" spans="1:7" customFormat="1" hidden="1" x14ac:dyDescent="0.25">
      <c r="A234" s="73"/>
      <c r="B234" s="74"/>
      <c r="C234" s="74"/>
      <c r="D234" s="74"/>
      <c r="E234" s="74"/>
      <c r="F234" s="76"/>
      <c r="G234" s="73"/>
    </row>
    <row r="235" spans="1:7" customFormat="1" hidden="1" x14ac:dyDescent="0.25">
      <c r="A235" s="73"/>
      <c r="B235" s="74"/>
      <c r="C235" s="74"/>
      <c r="D235" s="74"/>
      <c r="E235" s="74"/>
      <c r="F235" s="76"/>
      <c r="G235" s="73"/>
    </row>
    <row r="236" spans="1:7" customFormat="1" hidden="1" x14ac:dyDescent="0.25">
      <c r="A236" s="73"/>
      <c r="B236" s="74"/>
      <c r="C236" s="74"/>
      <c r="D236" s="74"/>
      <c r="E236" s="74"/>
      <c r="F236" s="76"/>
      <c r="G236" s="73"/>
    </row>
    <row r="237" spans="1:7" customFormat="1" hidden="1" x14ac:dyDescent="0.25">
      <c r="A237" s="73"/>
      <c r="B237" s="74"/>
      <c r="C237" s="74"/>
      <c r="D237" s="74"/>
      <c r="E237" s="74"/>
      <c r="F237" s="76"/>
      <c r="G237" s="73"/>
    </row>
    <row r="238" spans="1:7" customFormat="1" hidden="1" x14ac:dyDescent="0.25">
      <c r="A238" s="73"/>
      <c r="B238" s="74"/>
      <c r="C238" s="74"/>
      <c r="D238" s="74"/>
      <c r="E238" s="74"/>
      <c r="F238" s="76"/>
      <c r="G238" s="73"/>
    </row>
    <row r="239" spans="1:7" customFormat="1" hidden="1" x14ac:dyDescent="0.25">
      <c r="A239" s="73"/>
      <c r="B239" s="74"/>
      <c r="C239" s="74"/>
      <c r="D239" s="74"/>
      <c r="E239" s="74"/>
      <c r="F239" s="76"/>
      <c r="G239" s="73"/>
    </row>
    <row r="240" spans="1:7" customFormat="1" hidden="1" x14ac:dyDescent="0.25">
      <c r="A240" s="73"/>
      <c r="B240" s="74"/>
      <c r="C240" s="74"/>
      <c r="D240" s="74"/>
      <c r="E240" s="74"/>
      <c r="F240" s="76"/>
      <c r="G240" s="73"/>
    </row>
    <row r="241" spans="1:7" customFormat="1" hidden="1" x14ac:dyDescent="0.25">
      <c r="A241" s="73"/>
      <c r="B241" s="74"/>
      <c r="C241" s="74"/>
      <c r="D241" s="74"/>
      <c r="E241" s="74"/>
      <c r="F241" s="76"/>
      <c r="G241" s="73"/>
    </row>
    <row r="242" spans="1:7" customFormat="1" hidden="1" x14ac:dyDescent="0.25">
      <c r="A242" s="73"/>
      <c r="B242" s="74"/>
      <c r="C242" s="74"/>
      <c r="D242" s="74"/>
      <c r="E242" s="74"/>
      <c r="F242" s="76"/>
      <c r="G242" s="73"/>
    </row>
    <row r="243" spans="1:7" customFormat="1" hidden="1" x14ac:dyDescent="0.25">
      <c r="A243" s="73"/>
      <c r="B243" s="74"/>
      <c r="C243" s="74"/>
      <c r="D243" s="74"/>
      <c r="E243" s="74"/>
      <c r="F243" s="76"/>
      <c r="G243" s="73"/>
    </row>
    <row r="244" spans="1:7" customFormat="1" hidden="1" x14ac:dyDescent="0.25">
      <c r="A244" s="73"/>
      <c r="B244" s="74"/>
      <c r="C244" s="74"/>
      <c r="D244" s="74"/>
      <c r="E244" s="74"/>
      <c r="F244" s="76"/>
      <c r="G244" s="73"/>
    </row>
    <row r="245" spans="1:7" customFormat="1" hidden="1" x14ac:dyDescent="0.25">
      <c r="A245" s="73"/>
      <c r="B245" s="74"/>
      <c r="C245" s="74"/>
      <c r="D245" s="74"/>
      <c r="E245" s="74"/>
      <c r="F245" s="76"/>
      <c r="G245" s="73"/>
    </row>
    <row r="246" spans="1:7" customFormat="1" hidden="1" x14ac:dyDescent="0.25">
      <c r="A246" s="73"/>
      <c r="B246" s="74"/>
      <c r="C246" s="74"/>
      <c r="D246" s="74"/>
      <c r="E246" s="74"/>
      <c r="F246" s="76"/>
      <c r="G246" s="73"/>
    </row>
    <row r="247" spans="1:7" customFormat="1" hidden="1" x14ac:dyDescent="0.25">
      <c r="A247" s="73"/>
      <c r="B247" s="74"/>
      <c r="C247" s="74"/>
      <c r="D247" s="74"/>
      <c r="E247" s="74"/>
      <c r="F247" s="76"/>
      <c r="G247" s="73"/>
    </row>
    <row r="248" spans="1:7" customFormat="1" hidden="1" x14ac:dyDescent="0.25">
      <c r="A248" s="73"/>
      <c r="B248" s="74"/>
      <c r="C248" s="74"/>
      <c r="D248" s="74"/>
      <c r="E248" s="74"/>
      <c r="F248" s="76"/>
      <c r="G248" s="73"/>
    </row>
    <row r="249" spans="1:7" customFormat="1" hidden="1" x14ac:dyDescent="0.25">
      <c r="A249" s="73"/>
      <c r="B249" s="74"/>
      <c r="C249" s="74"/>
      <c r="D249" s="74"/>
      <c r="E249" s="74"/>
      <c r="F249" s="76"/>
      <c r="G249" s="73"/>
    </row>
    <row r="250" spans="1:7" customFormat="1" hidden="1" x14ac:dyDescent="0.25">
      <c r="A250" s="73"/>
      <c r="B250" s="74"/>
      <c r="C250" s="74"/>
      <c r="D250" s="74"/>
      <c r="E250" s="74"/>
      <c r="F250" s="76"/>
      <c r="G250" s="73"/>
    </row>
    <row r="251" spans="1:7" customFormat="1" hidden="1" x14ac:dyDescent="0.25">
      <c r="A251" s="73"/>
      <c r="B251" s="74"/>
      <c r="C251" s="74"/>
      <c r="D251" s="74"/>
      <c r="E251" s="74"/>
      <c r="F251" s="76"/>
      <c r="G251" s="73"/>
    </row>
    <row r="252" spans="1:7" customFormat="1" hidden="1" x14ac:dyDescent="0.25">
      <c r="A252" s="73"/>
      <c r="B252" s="74"/>
      <c r="C252" s="74"/>
      <c r="D252" s="74"/>
      <c r="E252" s="74"/>
      <c r="F252" s="76"/>
      <c r="G252" s="73"/>
    </row>
    <row r="253" spans="1:7" customFormat="1" hidden="1" x14ac:dyDescent="0.25">
      <c r="A253" s="73"/>
      <c r="B253" s="74"/>
      <c r="C253" s="74"/>
      <c r="D253" s="74"/>
      <c r="E253" s="74"/>
      <c r="F253" s="76"/>
      <c r="G253" s="73"/>
    </row>
    <row r="254" spans="1:7" customFormat="1" hidden="1" x14ac:dyDescent="0.25">
      <c r="A254" s="73"/>
      <c r="B254" s="74"/>
      <c r="C254" s="74"/>
      <c r="D254" s="74"/>
      <c r="E254" s="74"/>
      <c r="F254" s="76"/>
      <c r="G254" s="73"/>
    </row>
    <row r="255" spans="1:7" customFormat="1" hidden="1" x14ac:dyDescent="0.25">
      <c r="A255" s="73"/>
      <c r="B255" s="74"/>
      <c r="C255" s="74"/>
      <c r="D255" s="74"/>
      <c r="E255" s="74"/>
      <c r="F255" s="76"/>
      <c r="G255" s="73"/>
    </row>
    <row r="256" spans="1:7" customFormat="1" hidden="1" x14ac:dyDescent="0.25">
      <c r="A256" s="73"/>
      <c r="B256" s="74"/>
      <c r="C256" s="74"/>
      <c r="D256" s="74"/>
      <c r="E256" s="74"/>
      <c r="F256" s="76"/>
      <c r="G256" s="73"/>
    </row>
    <row r="257" spans="1:7" customFormat="1" hidden="1" x14ac:dyDescent="0.25">
      <c r="A257" s="73"/>
      <c r="B257" s="74"/>
      <c r="C257" s="74"/>
      <c r="D257" s="74"/>
      <c r="E257" s="74"/>
      <c r="F257" s="76"/>
      <c r="G257" s="73"/>
    </row>
    <row r="258" spans="1:7" customFormat="1" hidden="1" x14ac:dyDescent="0.25">
      <c r="A258" s="73"/>
      <c r="B258" s="74"/>
      <c r="C258" s="74"/>
      <c r="D258" s="74"/>
      <c r="E258" s="74"/>
      <c r="F258" s="76"/>
      <c r="G258" s="73"/>
    </row>
    <row r="259" spans="1:7" customFormat="1" hidden="1" x14ac:dyDescent="0.25">
      <c r="A259" s="73"/>
      <c r="B259" s="74"/>
      <c r="C259" s="74"/>
      <c r="D259" s="74"/>
      <c r="E259" s="74"/>
      <c r="F259" s="76"/>
      <c r="G259" s="73"/>
    </row>
    <row r="260" spans="1:7" customFormat="1" hidden="1" x14ac:dyDescent="0.25">
      <c r="A260" s="73"/>
      <c r="B260" s="74"/>
      <c r="C260" s="74"/>
      <c r="D260" s="74"/>
      <c r="E260" s="74"/>
      <c r="F260" s="76"/>
      <c r="G260" s="73"/>
    </row>
    <row r="261" spans="1:7" customFormat="1" hidden="1" x14ac:dyDescent="0.25">
      <c r="A261" s="73"/>
      <c r="B261" s="74"/>
      <c r="C261" s="74"/>
      <c r="D261" s="74"/>
      <c r="E261" s="74"/>
      <c r="F261" s="76"/>
      <c r="G261" s="73"/>
    </row>
    <row r="262" spans="1:7" customFormat="1" hidden="1" x14ac:dyDescent="0.25">
      <c r="A262" s="73"/>
      <c r="B262" s="74"/>
      <c r="C262" s="74"/>
      <c r="D262" s="74"/>
      <c r="E262" s="74"/>
      <c r="F262" s="76"/>
      <c r="G262" s="73"/>
    </row>
    <row r="263" spans="1:7" customFormat="1" hidden="1" x14ac:dyDescent="0.25">
      <c r="A263" s="73"/>
      <c r="B263" s="74"/>
      <c r="C263" s="74"/>
      <c r="D263" s="74"/>
      <c r="E263" s="74"/>
      <c r="F263" s="76"/>
      <c r="G263" s="73"/>
    </row>
    <row r="264" spans="1:7" customFormat="1" hidden="1" x14ac:dyDescent="0.25">
      <c r="A264" s="73"/>
      <c r="B264" s="74"/>
      <c r="C264" s="74"/>
      <c r="D264" s="74"/>
      <c r="E264" s="74"/>
      <c r="F264" s="76"/>
      <c r="G264" s="73"/>
    </row>
    <row r="265" spans="1:7" customFormat="1" hidden="1" x14ac:dyDescent="0.25">
      <c r="A265" s="73"/>
      <c r="B265" s="74"/>
      <c r="C265" s="74"/>
      <c r="D265" s="74"/>
      <c r="E265" s="74"/>
      <c r="F265" s="76"/>
      <c r="G265" s="73"/>
    </row>
    <row r="266" spans="1:7" customFormat="1" hidden="1" x14ac:dyDescent="0.25">
      <c r="A266" s="73"/>
      <c r="B266" s="74"/>
      <c r="C266" s="74"/>
      <c r="D266" s="74"/>
      <c r="E266" s="74"/>
      <c r="F266" s="76"/>
      <c r="G266" s="73"/>
    </row>
    <row r="267" spans="1:7" customFormat="1" hidden="1" x14ac:dyDescent="0.25">
      <c r="A267" s="73"/>
      <c r="B267" s="74"/>
      <c r="C267" s="74"/>
      <c r="D267" s="74"/>
      <c r="E267" s="74"/>
      <c r="F267" s="76"/>
      <c r="G267" s="73"/>
    </row>
    <row r="268" spans="1:7" customFormat="1" hidden="1" x14ac:dyDescent="0.25">
      <c r="A268" s="73"/>
      <c r="B268" s="74"/>
      <c r="C268" s="74"/>
      <c r="D268" s="74"/>
      <c r="E268" s="74"/>
      <c r="F268" s="76"/>
      <c r="G268" s="73"/>
    </row>
    <row r="269" spans="1:7" customFormat="1" hidden="1" x14ac:dyDescent="0.25">
      <c r="A269" s="73"/>
      <c r="B269" s="74"/>
      <c r="C269" s="74"/>
      <c r="D269" s="74"/>
      <c r="E269" s="74"/>
      <c r="F269" s="76"/>
      <c r="G269" s="73"/>
    </row>
    <row r="270" spans="1:7" customFormat="1" hidden="1" x14ac:dyDescent="0.25">
      <c r="A270" s="73"/>
      <c r="B270" s="74"/>
      <c r="C270" s="74"/>
      <c r="D270" s="74"/>
      <c r="E270" s="74"/>
      <c r="F270" s="76"/>
      <c r="G270" s="73"/>
    </row>
    <row r="271" spans="1:7" customFormat="1" hidden="1" x14ac:dyDescent="0.25">
      <c r="A271" s="73"/>
      <c r="B271" s="74"/>
      <c r="C271" s="74"/>
      <c r="D271" s="74"/>
      <c r="E271" s="74"/>
      <c r="F271" s="76"/>
      <c r="G271" s="73"/>
    </row>
    <row r="272" spans="1:7" customFormat="1" hidden="1" x14ac:dyDescent="0.25">
      <c r="A272" s="73"/>
      <c r="B272" s="74"/>
      <c r="C272" s="74"/>
      <c r="D272" s="74"/>
      <c r="E272" s="74"/>
      <c r="F272" s="76"/>
      <c r="G272" s="73"/>
    </row>
    <row r="273" spans="1:7" customFormat="1" hidden="1" x14ac:dyDescent="0.25">
      <c r="A273" s="73"/>
      <c r="B273" s="74"/>
      <c r="C273" s="74"/>
      <c r="D273" s="74"/>
      <c r="E273" s="74"/>
      <c r="F273" s="76"/>
      <c r="G273" s="73"/>
    </row>
    <row r="274" spans="1:7" customFormat="1" hidden="1" x14ac:dyDescent="0.25">
      <c r="A274" s="73"/>
      <c r="B274" s="74"/>
      <c r="C274" s="74"/>
      <c r="D274" s="74"/>
      <c r="E274" s="74"/>
      <c r="F274" s="76"/>
      <c r="G274" s="73"/>
    </row>
    <row r="275" spans="1:7" customFormat="1" hidden="1" x14ac:dyDescent="0.25">
      <c r="A275" s="73"/>
      <c r="B275" s="74"/>
      <c r="C275" s="74"/>
      <c r="D275" s="74"/>
      <c r="E275" s="74"/>
      <c r="F275" s="76"/>
      <c r="G275" s="73"/>
    </row>
    <row r="276" spans="1:7" customFormat="1" hidden="1" x14ac:dyDescent="0.25">
      <c r="A276" s="73"/>
      <c r="B276" s="74"/>
      <c r="C276" s="74"/>
      <c r="D276" s="74"/>
      <c r="E276" s="74"/>
      <c r="F276" s="76"/>
      <c r="G276" s="73"/>
    </row>
    <row r="277" spans="1:7" customFormat="1" hidden="1" x14ac:dyDescent="0.25">
      <c r="A277" s="73"/>
      <c r="B277" s="74"/>
      <c r="C277" s="74"/>
      <c r="D277" s="74"/>
      <c r="E277" s="74"/>
      <c r="F277" s="76"/>
      <c r="G277" s="73"/>
    </row>
    <row r="278" spans="1:7" customFormat="1" hidden="1" x14ac:dyDescent="0.25">
      <c r="A278" s="73"/>
      <c r="B278" s="74"/>
      <c r="C278" s="74"/>
      <c r="D278" s="74"/>
      <c r="E278" s="74"/>
      <c r="F278" s="76"/>
      <c r="G278" s="73"/>
    </row>
    <row r="279" spans="1:7" customFormat="1" hidden="1" x14ac:dyDescent="0.25">
      <c r="A279" s="73"/>
      <c r="B279" s="74"/>
      <c r="C279" s="74"/>
      <c r="D279" s="74"/>
      <c r="E279" s="74"/>
      <c r="F279" s="76"/>
      <c r="G279" s="73"/>
    </row>
    <row r="280" spans="1:7" customFormat="1" hidden="1" x14ac:dyDescent="0.25">
      <c r="A280" s="73"/>
      <c r="B280" s="74"/>
      <c r="C280" s="74"/>
      <c r="D280" s="74"/>
      <c r="E280" s="74"/>
      <c r="F280" s="76"/>
      <c r="G280" s="73"/>
    </row>
    <row r="281" spans="1:7" customFormat="1" hidden="1" x14ac:dyDescent="0.25">
      <c r="A281" s="73"/>
      <c r="B281" s="74"/>
      <c r="C281" s="74"/>
      <c r="D281" s="74"/>
      <c r="E281" s="74"/>
      <c r="F281" s="76"/>
      <c r="G281" s="73"/>
    </row>
    <row r="282" spans="1:7" customFormat="1" hidden="1" x14ac:dyDescent="0.25">
      <c r="A282" s="73"/>
      <c r="B282" s="74"/>
      <c r="C282" s="74"/>
      <c r="D282" s="74"/>
      <c r="E282" s="74"/>
      <c r="F282" s="76"/>
      <c r="G282" s="73"/>
    </row>
    <row r="283" spans="1:7" customFormat="1" hidden="1" x14ac:dyDescent="0.25">
      <c r="A283" s="73"/>
      <c r="B283" s="74"/>
      <c r="C283" s="74"/>
      <c r="D283" s="74"/>
      <c r="E283" s="74"/>
      <c r="F283" s="76"/>
      <c r="G283" s="73"/>
    </row>
    <row r="284" spans="1:7" customFormat="1" hidden="1" x14ac:dyDescent="0.25">
      <c r="A284" s="73"/>
      <c r="B284" s="74"/>
      <c r="C284" s="74"/>
      <c r="D284" s="74"/>
      <c r="E284" s="74"/>
      <c r="F284" s="76"/>
      <c r="G284" s="73"/>
    </row>
    <row r="285" spans="1:7" customFormat="1" hidden="1" x14ac:dyDescent="0.25">
      <c r="A285" s="73"/>
      <c r="B285" s="74"/>
      <c r="C285" s="74"/>
      <c r="D285" s="74"/>
      <c r="E285" s="74"/>
      <c r="F285" s="76"/>
      <c r="G285" s="73"/>
    </row>
    <row r="286" spans="1:7" customFormat="1" hidden="1" x14ac:dyDescent="0.25">
      <c r="A286" s="73"/>
      <c r="B286" s="74"/>
      <c r="C286" s="74"/>
      <c r="D286" s="74"/>
      <c r="E286" s="74"/>
      <c r="F286" s="76"/>
      <c r="G286" s="73"/>
    </row>
    <row r="287" spans="1:7" customFormat="1" hidden="1" x14ac:dyDescent="0.25">
      <c r="A287" s="73"/>
      <c r="B287" s="74"/>
      <c r="C287" s="74"/>
      <c r="D287" s="74"/>
      <c r="E287" s="74"/>
      <c r="F287" s="76"/>
      <c r="G287" s="73"/>
    </row>
    <row r="288" spans="1:7" customFormat="1" hidden="1" x14ac:dyDescent="0.25">
      <c r="A288" s="73"/>
      <c r="B288" s="74"/>
      <c r="C288" s="74"/>
      <c r="D288" s="74"/>
      <c r="E288" s="74"/>
      <c r="F288" s="76"/>
      <c r="G288" s="73"/>
    </row>
    <row r="289" spans="1:7" customFormat="1" hidden="1" x14ac:dyDescent="0.25">
      <c r="A289" s="73"/>
      <c r="B289" s="74"/>
      <c r="C289" s="74"/>
      <c r="D289" s="74"/>
      <c r="E289" s="74"/>
      <c r="F289" s="76"/>
      <c r="G289" s="73"/>
    </row>
    <row r="290" spans="1:7" customFormat="1" hidden="1" x14ac:dyDescent="0.25">
      <c r="A290" s="73"/>
      <c r="B290" s="74"/>
      <c r="C290" s="74"/>
      <c r="D290" s="74"/>
      <c r="E290" s="74"/>
      <c r="F290" s="76"/>
      <c r="G290" s="73"/>
    </row>
    <row r="291" spans="1:7" customFormat="1" hidden="1" x14ac:dyDescent="0.25">
      <c r="A291" s="73"/>
      <c r="B291" s="74"/>
      <c r="C291" s="74"/>
      <c r="D291" s="74"/>
      <c r="E291" s="74"/>
      <c r="F291" s="76"/>
      <c r="G291" s="73"/>
    </row>
    <row r="292" spans="1:7" customFormat="1" hidden="1" x14ac:dyDescent="0.25">
      <c r="A292" s="73"/>
      <c r="B292" s="74"/>
      <c r="C292" s="74"/>
      <c r="D292" s="74"/>
      <c r="E292" s="74"/>
      <c r="F292" s="76"/>
      <c r="G292" s="73"/>
    </row>
    <row r="293" spans="1:7" customFormat="1" hidden="1" x14ac:dyDescent="0.25">
      <c r="A293" s="73"/>
      <c r="B293" s="74"/>
      <c r="C293" s="74"/>
      <c r="D293" s="74"/>
      <c r="E293" s="74"/>
      <c r="F293" s="76"/>
      <c r="G293" s="73"/>
    </row>
    <row r="294" spans="1:7" customFormat="1" hidden="1" x14ac:dyDescent="0.25">
      <c r="A294" s="73"/>
      <c r="B294" s="74"/>
      <c r="C294" s="74"/>
      <c r="D294" s="74"/>
      <c r="E294" s="74"/>
      <c r="F294" s="76"/>
      <c r="G294" s="73"/>
    </row>
    <row r="295" spans="1:7" customFormat="1" hidden="1" x14ac:dyDescent="0.25">
      <c r="A295" s="73"/>
      <c r="B295" s="74"/>
      <c r="C295" s="74"/>
      <c r="D295" s="74"/>
      <c r="E295" s="74"/>
      <c r="F295" s="76"/>
      <c r="G295" s="73"/>
    </row>
    <row r="296" spans="1:7" customFormat="1" hidden="1" x14ac:dyDescent="0.25">
      <c r="A296" s="73"/>
      <c r="B296" s="74"/>
      <c r="C296" s="74"/>
      <c r="D296" s="74"/>
      <c r="E296" s="74"/>
      <c r="F296" s="76"/>
      <c r="G296" s="73"/>
    </row>
    <row r="297" spans="1:7" customFormat="1" hidden="1" x14ac:dyDescent="0.25">
      <c r="A297" s="73"/>
      <c r="B297" s="74"/>
      <c r="C297" s="74"/>
      <c r="D297" s="74"/>
      <c r="E297" s="74"/>
      <c r="F297" s="76"/>
      <c r="G297" s="73"/>
    </row>
    <row r="298" spans="1:7" customFormat="1" hidden="1" x14ac:dyDescent="0.25">
      <c r="A298" s="73"/>
      <c r="B298" s="74"/>
      <c r="C298" s="74"/>
      <c r="D298" s="74"/>
      <c r="E298" s="74"/>
      <c r="F298" s="76"/>
      <c r="G298" s="73"/>
    </row>
    <row r="299" spans="1:7" customFormat="1" hidden="1" x14ac:dyDescent="0.25">
      <c r="A299" s="73"/>
      <c r="B299" s="74"/>
      <c r="C299" s="74"/>
      <c r="D299" s="74"/>
      <c r="E299" s="74"/>
      <c r="F299" s="76"/>
      <c r="G299" s="73"/>
    </row>
    <row r="300" spans="1:7" customFormat="1" hidden="1" x14ac:dyDescent="0.25">
      <c r="A300" s="73"/>
      <c r="B300" s="74"/>
      <c r="C300" s="74"/>
      <c r="D300" s="74"/>
      <c r="E300" s="74"/>
      <c r="F300" s="76"/>
      <c r="G300" s="73"/>
    </row>
    <row r="301" spans="1:7" customFormat="1" hidden="1" x14ac:dyDescent="0.25">
      <c r="A301" s="73"/>
      <c r="B301" s="74"/>
      <c r="C301" s="74"/>
      <c r="D301" s="74"/>
      <c r="E301" s="74"/>
      <c r="F301" s="76"/>
      <c r="G301" s="73"/>
    </row>
    <row r="302" spans="1:7" customFormat="1" hidden="1" x14ac:dyDescent="0.25">
      <c r="A302" s="73"/>
      <c r="B302" s="74"/>
      <c r="C302" s="74"/>
      <c r="D302" s="74"/>
      <c r="E302" s="74"/>
      <c r="F302" s="76"/>
      <c r="G302" s="73"/>
    </row>
    <row r="303" spans="1:7" customFormat="1" hidden="1" x14ac:dyDescent="0.25">
      <c r="A303" s="73"/>
      <c r="B303" s="74"/>
      <c r="C303" s="74"/>
      <c r="D303" s="74"/>
      <c r="E303" s="74"/>
      <c r="F303" s="76"/>
      <c r="G303" s="73"/>
    </row>
    <row r="304" spans="1:7" customFormat="1" hidden="1" x14ac:dyDescent="0.25">
      <c r="A304" s="73"/>
      <c r="B304" s="74"/>
      <c r="C304" s="74"/>
      <c r="D304" s="74"/>
      <c r="E304" s="74"/>
      <c r="F304" s="76"/>
      <c r="G304" s="73"/>
    </row>
    <row r="305" spans="1:7" customFormat="1" hidden="1" x14ac:dyDescent="0.25">
      <c r="A305" s="73"/>
      <c r="B305" s="74"/>
      <c r="C305" s="74"/>
      <c r="D305" s="74"/>
      <c r="E305" s="74"/>
      <c r="F305" s="76"/>
      <c r="G305" s="73"/>
    </row>
    <row r="306" spans="1:7" customFormat="1" hidden="1" x14ac:dyDescent="0.25">
      <c r="A306" s="73"/>
      <c r="B306" s="74"/>
      <c r="C306" s="74"/>
      <c r="D306" s="74"/>
      <c r="E306" s="74"/>
      <c r="F306" s="76"/>
      <c r="G306" s="73"/>
    </row>
    <row r="307" spans="1:7" customFormat="1" hidden="1" x14ac:dyDescent="0.25">
      <c r="A307" s="73"/>
      <c r="B307" s="74"/>
      <c r="C307" s="74"/>
      <c r="D307" s="74"/>
      <c r="E307" s="74"/>
      <c r="F307" s="76"/>
      <c r="G307" s="73"/>
    </row>
    <row r="308" spans="1:7" customFormat="1" hidden="1" x14ac:dyDescent="0.25">
      <c r="A308" s="73"/>
      <c r="B308" s="74"/>
      <c r="C308" s="74"/>
      <c r="D308" s="74"/>
      <c r="E308" s="74"/>
      <c r="F308" s="76"/>
      <c r="G308" s="73"/>
    </row>
    <row r="309" spans="1:7" customFormat="1" hidden="1" x14ac:dyDescent="0.25">
      <c r="A309" s="73"/>
      <c r="B309" s="74"/>
      <c r="C309" s="74"/>
      <c r="D309" s="74"/>
      <c r="E309" s="74"/>
      <c r="F309" s="76"/>
      <c r="G309" s="73"/>
    </row>
    <row r="310" spans="1:7" customFormat="1" hidden="1" x14ac:dyDescent="0.25">
      <c r="A310" s="73"/>
      <c r="B310" s="74"/>
      <c r="C310" s="74"/>
      <c r="D310" s="74"/>
      <c r="E310" s="74"/>
      <c r="F310" s="76"/>
      <c r="G310" s="73"/>
    </row>
    <row r="311" spans="1:7" customFormat="1" hidden="1" x14ac:dyDescent="0.25">
      <c r="A311" s="73"/>
      <c r="B311" s="74"/>
      <c r="C311" s="74"/>
      <c r="D311" s="74"/>
      <c r="E311" s="74"/>
      <c r="F311" s="76"/>
      <c r="G311" s="73"/>
    </row>
    <row r="312" spans="1:7" customFormat="1" hidden="1" x14ac:dyDescent="0.25">
      <c r="A312" s="73"/>
      <c r="B312" s="74"/>
      <c r="C312" s="74"/>
      <c r="D312" s="74"/>
      <c r="E312" s="74"/>
      <c r="F312" s="76"/>
      <c r="G312" s="73"/>
    </row>
    <row r="313" spans="1:7" customFormat="1" hidden="1" x14ac:dyDescent="0.25">
      <c r="A313" s="73"/>
      <c r="B313" s="74"/>
      <c r="C313" s="74"/>
      <c r="D313" s="74"/>
      <c r="E313" s="74"/>
      <c r="F313" s="76"/>
      <c r="G313" s="73"/>
    </row>
    <row r="314" spans="1:7" customFormat="1" hidden="1" x14ac:dyDescent="0.25">
      <c r="A314" s="73"/>
      <c r="B314" s="74"/>
      <c r="C314" s="74"/>
      <c r="D314" s="74"/>
      <c r="E314" s="74"/>
      <c r="F314" s="76"/>
      <c r="G314" s="73"/>
    </row>
    <row r="315" spans="1:7" customFormat="1" hidden="1" x14ac:dyDescent="0.25">
      <c r="A315" s="73"/>
      <c r="B315" s="74"/>
      <c r="C315" s="74"/>
      <c r="D315" s="74"/>
      <c r="E315" s="74"/>
      <c r="F315" s="76"/>
      <c r="G315" s="73"/>
    </row>
    <row r="316" spans="1:7" customFormat="1" hidden="1" x14ac:dyDescent="0.25">
      <c r="A316" s="73"/>
      <c r="B316" s="74"/>
      <c r="C316" s="74"/>
      <c r="D316" s="74"/>
      <c r="E316" s="74"/>
      <c r="F316" s="76"/>
      <c r="G316" s="73"/>
    </row>
    <row r="317" spans="1:7" customFormat="1" hidden="1" x14ac:dyDescent="0.25">
      <c r="A317" s="73"/>
      <c r="B317" s="74"/>
      <c r="C317" s="74"/>
      <c r="D317" s="74"/>
      <c r="E317" s="74"/>
      <c r="F317" s="76"/>
      <c r="G317" s="73"/>
    </row>
    <row r="318" spans="1:7" customFormat="1" hidden="1" x14ac:dyDescent="0.25">
      <c r="A318" s="73"/>
      <c r="B318" s="74"/>
      <c r="C318" s="74"/>
      <c r="D318" s="74"/>
      <c r="E318" s="74"/>
      <c r="F318" s="76"/>
      <c r="G318" s="73"/>
    </row>
    <row r="319" spans="1:7" customFormat="1" hidden="1" x14ac:dyDescent="0.25">
      <c r="A319" s="73"/>
      <c r="B319" s="74"/>
      <c r="C319" s="74"/>
      <c r="D319" s="74"/>
      <c r="E319" s="74"/>
      <c r="F319" s="76"/>
      <c r="G319" s="73"/>
    </row>
    <row r="320" spans="1:7" customFormat="1" hidden="1" x14ac:dyDescent="0.25">
      <c r="A320" s="73"/>
      <c r="B320" s="74"/>
      <c r="C320" s="74"/>
      <c r="D320" s="74"/>
      <c r="E320" s="74"/>
      <c r="F320" s="76"/>
      <c r="G320" s="73"/>
    </row>
    <row r="321" spans="1:7" customFormat="1" hidden="1" x14ac:dyDescent="0.25">
      <c r="A321" s="73"/>
      <c r="B321" s="74"/>
      <c r="C321" s="74"/>
      <c r="D321" s="74"/>
      <c r="E321" s="74"/>
      <c r="F321" s="76"/>
      <c r="G321" s="73"/>
    </row>
    <row r="322" spans="1:7" customFormat="1" hidden="1" x14ac:dyDescent="0.25">
      <c r="A322" s="73"/>
      <c r="B322" s="74"/>
      <c r="C322" s="74"/>
      <c r="D322" s="74"/>
      <c r="E322" s="74"/>
      <c r="F322" s="76"/>
      <c r="G322" s="73"/>
    </row>
    <row r="323" spans="1:7" customFormat="1" hidden="1" x14ac:dyDescent="0.25">
      <c r="A323" s="73"/>
      <c r="B323" s="74"/>
      <c r="C323" s="74"/>
      <c r="D323" s="74"/>
      <c r="E323" s="74"/>
      <c r="F323" s="76"/>
      <c r="G323" s="73"/>
    </row>
    <row r="324" spans="1:7" customFormat="1" hidden="1" x14ac:dyDescent="0.25">
      <c r="A324" s="73"/>
      <c r="B324" s="74"/>
      <c r="C324" s="74"/>
      <c r="D324" s="74"/>
      <c r="E324" s="74"/>
      <c r="F324" s="76"/>
      <c r="G324" s="73"/>
    </row>
    <row r="325" spans="1:7" customFormat="1" hidden="1" x14ac:dyDescent="0.25">
      <c r="A325" s="73"/>
      <c r="B325" s="74"/>
      <c r="C325" s="74"/>
      <c r="D325" s="74"/>
      <c r="E325" s="74"/>
      <c r="F325" s="76"/>
      <c r="G325" s="73"/>
    </row>
    <row r="326" spans="1:7" customFormat="1" hidden="1" x14ac:dyDescent="0.25">
      <c r="A326" s="73"/>
      <c r="B326" s="74"/>
      <c r="C326" s="74"/>
      <c r="D326" s="74"/>
      <c r="E326" s="74"/>
      <c r="F326" s="76"/>
      <c r="G326" s="73"/>
    </row>
    <row r="327" spans="1:7" customFormat="1" hidden="1" x14ac:dyDescent="0.25">
      <c r="A327" s="73"/>
      <c r="B327" s="74"/>
      <c r="C327" s="74"/>
      <c r="D327" s="74"/>
      <c r="E327" s="74"/>
      <c r="F327" s="76"/>
      <c r="G327" s="73"/>
    </row>
    <row r="328" spans="1:7" customFormat="1" hidden="1" x14ac:dyDescent="0.25">
      <c r="A328" s="73"/>
      <c r="B328" s="74"/>
      <c r="C328" s="74"/>
      <c r="D328" s="74"/>
      <c r="E328" s="74"/>
      <c r="F328" s="76"/>
      <c r="G328" s="73"/>
    </row>
    <row r="329" spans="1:7" customFormat="1" hidden="1" x14ac:dyDescent="0.25">
      <c r="A329" s="73"/>
      <c r="B329" s="74"/>
      <c r="C329" s="74"/>
      <c r="D329" s="74"/>
      <c r="E329" s="74"/>
      <c r="F329" s="76"/>
      <c r="G329" s="73"/>
    </row>
    <row r="330" spans="1:7" customFormat="1" hidden="1" x14ac:dyDescent="0.25">
      <c r="A330" s="73"/>
      <c r="B330" s="74"/>
      <c r="C330" s="74"/>
      <c r="D330" s="74"/>
      <c r="E330" s="74"/>
      <c r="F330" s="76"/>
      <c r="G330" s="73"/>
    </row>
    <row r="331" spans="1:7" customFormat="1" hidden="1" x14ac:dyDescent="0.25">
      <c r="A331" s="73"/>
      <c r="B331" s="74"/>
      <c r="C331" s="74"/>
      <c r="D331" s="74"/>
      <c r="E331" s="74"/>
      <c r="F331" s="76"/>
      <c r="G331" s="73"/>
    </row>
    <row r="332" spans="1:7" customFormat="1" hidden="1" x14ac:dyDescent="0.25">
      <c r="A332" s="73"/>
      <c r="B332" s="74"/>
      <c r="C332" s="74"/>
      <c r="D332" s="74"/>
      <c r="E332" s="74"/>
      <c r="F332" s="76"/>
      <c r="G332" s="73"/>
    </row>
    <row r="333" spans="1:7" customFormat="1" hidden="1" x14ac:dyDescent="0.25">
      <c r="A333" s="73"/>
      <c r="B333" s="74"/>
      <c r="C333" s="74"/>
      <c r="D333" s="74"/>
      <c r="E333" s="74"/>
      <c r="F333" s="76"/>
      <c r="G333" s="73"/>
    </row>
    <row r="334" spans="1:7" customFormat="1" hidden="1" x14ac:dyDescent="0.25">
      <c r="A334" s="73"/>
      <c r="B334" s="74"/>
      <c r="C334" s="74"/>
      <c r="D334" s="74"/>
      <c r="E334" s="74"/>
      <c r="F334" s="76"/>
      <c r="G334" s="73"/>
    </row>
    <row r="335" spans="1:7" customFormat="1" hidden="1" x14ac:dyDescent="0.25">
      <c r="A335" s="73"/>
      <c r="B335" s="74"/>
      <c r="C335" s="74"/>
      <c r="D335" s="74"/>
      <c r="E335" s="74"/>
      <c r="F335" s="76"/>
      <c r="G335" s="73"/>
    </row>
    <row r="336" spans="1:7" customFormat="1" hidden="1" x14ac:dyDescent="0.25">
      <c r="A336" s="73"/>
      <c r="B336" s="74"/>
      <c r="C336" s="74"/>
      <c r="D336" s="74"/>
      <c r="E336" s="74"/>
      <c r="F336" s="76"/>
      <c r="G336" s="73"/>
    </row>
    <row r="337" spans="1:7" customFormat="1" hidden="1" x14ac:dyDescent="0.25">
      <c r="A337" s="73"/>
      <c r="B337" s="74"/>
      <c r="C337" s="74"/>
      <c r="D337" s="74"/>
      <c r="E337" s="74"/>
      <c r="F337" s="76"/>
      <c r="G337" s="73"/>
    </row>
    <row r="338" spans="1:7" customFormat="1" hidden="1" x14ac:dyDescent="0.25">
      <c r="A338" s="73"/>
      <c r="B338" s="74"/>
      <c r="C338" s="74"/>
      <c r="D338" s="74"/>
      <c r="E338" s="74"/>
      <c r="F338" s="76"/>
      <c r="G338" s="73"/>
    </row>
    <row r="339" spans="1:7" customFormat="1" hidden="1" x14ac:dyDescent="0.25">
      <c r="A339" s="73"/>
      <c r="B339" s="74"/>
      <c r="C339" s="74"/>
      <c r="D339" s="74"/>
      <c r="E339" s="74"/>
      <c r="F339" s="76"/>
      <c r="G339" s="73"/>
    </row>
    <row r="340" spans="1:7" customFormat="1" hidden="1" x14ac:dyDescent="0.25">
      <c r="A340" s="73"/>
      <c r="B340" s="74"/>
      <c r="C340" s="74"/>
      <c r="D340" s="74"/>
      <c r="E340" s="74"/>
      <c r="F340" s="76"/>
      <c r="G340" s="73"/>
    </row>
    <row r="341" spans="1:7" customFormat="1" hidden="1" x14ac:dyDescent="0.25">
      <c r="A341" s="73"/>
      <c r="B341" s="74"/>
      <c r="C341" s="74"/>
      <c r="D341" s="74"/>
      <c r="E341" s="74"/>
      <c r="F341" s="76"/>
      <c r="G341" s="73"/>
    </row>
    <row r="342" spans="1:7" customFormat="1" hidden="1" x14ac:dyDescent="0.25">
      <c r="A342" s="73"/>
      <c r="B342" s="74"/>
      <c r="C342" s="74"/>
      <c r="D342" s="74"/>
      <c r="E342" s="74"/>
      <c r="F342" s="76"/>
      <c r="G342" s="73"/>
    </row>
    <row r="343" spans="1:7" customFormat="1" hidden="1" x14ac:dyDescent="0.25">
      <c r="A343" s="73"/>
      <c r="B343" s="74"/>
      <c r="C343" s="74"/>
      <c r="D343" s="74"/>
      <c r="E343" s="74"/>
      <c r="F343" s="76"/>
      <c r="G343" s="73"/>
    </row>
    <row r="344" spans="1:7" customFormat="1" hidden="1" x14ac:dyDescent="0.25">
      <c r="A344" s="73"/>
      <c r="B344" s="74"/>
      <c r="C344" s="74"/>
      <c r="D344" s="74"/>
      <c r="E344" s="74"/>
      <c r="F344" s="76"/>
      <c r="G344" s="73"/>
    </row>
    <row r="345" spans="1:7" customFormat="1" hidden="1" x14ac:dyDescent="0.25">
      <c r="A345" s="73"/>
      <c r="B345" s="74"/>
      <c r="C345" s="74"/>
      <c r="D345" s="74"/>
      <c r="E345" s="74"/>
      <c r="F345" s="76"/>
      <c r="G345" s="73"/>
    </row>
    <row r="346" spans="1:7" customFormat="1" hidden="1" x14ac:dyDescent="0.25">
      <c r="A346" s="73"/>
      <c r="B346" s="74"/>
      <c r="C346" s="74"/>
      <c r="D346" s="74"/>
      <c r="E346" s="74"/>
      <c r="F346" s="76"/>
      <c r="G346" s="73"/>
    </row>
    <row r="347" spans="1:7" customFormat="1" hidden="1" x14ac:dyDescent="0.25">
      <c r="A347" s="73"/>
      <c r="B347" s="74"/>
      <c r="C347" s="74"/>
      <c r="D347" s="74"/>
      <c r="E347" s="74"/>
      <c r="F347" s="76"/>
      <c r="G347" s="73"/>
    </row>
    <row r="348" spans="1:7" customFormat="1" hidden="1" x14ac:dyDescent="0.25">
      <c r="A348" s="73"/>
      <c r="B348" s="74"/>
      <c r="C348" s="74"/>
      <c r="D348" s="74"/>
      <c r="E348" s="74"/>
      <c r="F348" s="76"/>
      <c r="G348" s="73"/>
    </row>
    <row r="349" spans="1:7" customFormat="1" hidden="1" x14ac:dyDescent="0.25">
      <c r="A349" s="73"/>
      <c r="B349" s="74"/>
      <c r="C349" s="74"/>
      <c r="D349" s="74"/>
      <c r="E349" s="74"/>
      <c r="F349" s="76"/>
      <c r="G349" s="73"/>
    </row>
    <row r="350" spans="1:7" customFormat="1" hidden="1" x14ac:dyDescent="0.25">
      <c r="A350" s="73"/>
      <c r="B350" s="74"/>
      <c r="C350" s="74"/>
      <c r="D350" s="74"/>
      <c r="E350" s="74"/>
      <c r="F350" s="76"/>
      <c r="G350" s="73"/>
    </row>
    <row r="351" spans="1:7" customFormat="1" hidden="1" x14ac:dyDescent="0.25">
      <c r="A351" s="73"/>
      <c r="B351" s="74"/>
      <c r="C351" s="74"/>
      <c r="D351" s="74"/>
      <c r="E351" s="74"/>
      <c r="F351" s="76"/>
      <c r="G351" s="73"/>
    </row>
    <row r="352" spans="1:7" customFormat="1" hidden="1" x14ac:dyDescent="0.25">
      <c r="A352" s="73"/>
      <c r="B352" s="74"/>
      <c r="C352" s="74"/>
      <c r="D352" s="74"/>
      <c r="E352" s="74"/>
      <c r="F352" s="76"/>
      <c r="G352" s="73"/>
    </row>
    <row r="353" spans="1:7" customFormat="1" hidden="1" x14ac:dyDescent="0.25">
      <c r="A353" s="73"/>
      <c r="B353" s="74"/>
      <c r="C353" s="74"/>
      <c r="D353" s="74"/>
      <c r="E353" s="74"/>
      <c r="F353" s="76"/>
      <c r="G353" s="73"/>
    </row>
    <row r="354" spans="1:7" customFormat="1" hidden="1" x14ac:dyDescent="0.25">
      <c r="A354" s="73"/>
      <c r="B354" s="74"/>
      <c r="C354" s="74"/>
      <c r="D354" s="74"/>
      <c r="E354" s="74"/>
      <c r="F354" s="76"/>
      <c r="G354" s="73"/>
    </row>
    <row r="355" spans="1:7" customFormat="1" hidden="1" x14ac:dyDescent="0.25">
      <c r="A355" s="73"/>
      <c r="B355" s="74"/>
      <c r="C355" s="74"/>
      <c r="D355" s="74"/>
      <c r="E355" s="74"/>
      <c r="F355" s="76"/>
      <c r="G355" s="73"/>
    </row>
    <row r="356" spans="1:7" customFormat="1" hidden="1" x14ac:dyDescent="0.25">
      <c r="A356" s="73"/>
      <c r="B356" s="74"/>
      <c r="C356" s="74"/>
      <c r="D356" s="74"/>
      <c r="E356" s="74"/>
      <c r="F356" s="76"/>
      <c r="G356" s="73"/>
    </row>
    <row r="357" spans="1:7" customFormat="1" hidden="1" x14ac:dyDescent="0.25">
      <c r="A357" s="73"/>
      <c r="B357" s="74"/>
      <c r="C357" s="74"/>
      <c r="D357" s="74"/>
      <c r="E357" s="74"/>
      <c r="F357" s="76"/>
      <c r="G357" s="73"/>
    </row>
    <row r="358" spans="1:7" customFormat="1" hidden="1" x14ac:dyDescent="0.25">
      <c r="A358" s="73"/>
      <c r="B358" s="74"/>
      <c r="C358" s="74"/>
      <c r="D358" s="74"/>
      <c r="E358" s="74"/>
      <c r="F358" s="76"/>
      <c r="G358" s="73"/>
    </row>
    <row r="359" spans="1:7" customFormat="1" hidden="1" x14ac:dyDescent="0.25">
      <c r="A359" s="73"/>
      <c r="B359" s="74"/>
      <c r="C359" s="74"/>
      <c r="D359" s="74"/>
      <c r="E359" s="74"/>
      <c r="F359" s="76"/>
      <c r="G359" s="73"/>
    </row>
    <row r="360" spans="1:7" customFormat="1" hidden="1" x14ac:dyDescent="0.25">
      <c r="A360" s="73"/>
      <c r="B360" s="74"/>
      <c r="C360" s="74"/>
      <c r="D360" s="74"/>
      <c r="E360" s="74"/>
      <c r="F360" s="76"/>
      <c r="G360" s="73"/>
    </row>
    <row r="361" spans="1:7" customFormat="1" hidden="1" x14ac:dyDescent="0.25">
      <c r="A361" s="73"/>
      <c r="B361" s="74"/>
      <c r="C361" s="74"/>
      <c r="D361" s="74"/>
      <c r="E361" s="74"/>
      <c r="F361" s="76"/>
      <c r="G361" s="73"/>
    </row>
    <row r="362" spans="1:7" customFormat="1" hidden="1" x14ac:dyDescent="0.25">
      <c r="A362" s="73"/>
      <c r="B362" s="74"/>
      <c r="C362" s="74"/>
      <c r="D362" s="74"/>
      <c r="E362" s="74"/>
      <c r="F362" s="76"/>
      <c r="G362" s="73"/>
    </row>
    <row r="363" spans="1:7" customFormat="1" hidden="1" x14ac:dyDescent="0.25">
      <c r="A363" s="73"/>
      <c r="B363" s="74"/>
      <c r="C363" s="74"/>
      <c r="D363" s="74"/>
      <c r="E363" s="74"/>
      <c r="F363" s="76"/>
      <c r="G363" s="73"/>
    </row>
    <row r="364" spans="1:7" customFormat="1" hidden="1" x14ac:dyDescent="0.25">
      <c r="A364" s="73"/>
      <c r="B364" s="74"/>
      <c r="C364" s="74"/>
      <c r="D364" s="74"/>
      <c r="E364" s="74"/>
      <c r="F364" s="76"/>
      <c r="G364" s="73"/>
    </row>
    <row r="365" spans="1:7" customFormat="1" hidden="1" x14ac:dyDescent="0.25">
      <c r="A365" s="73"/>
      <c r="B365" s="74"/>
      <c r="C365" s="74"/>
      <c r="D365" s="74"/>
      <c r="E365" s="74"/>
      <c r="F365" s="76"/>
      <c r="G365" s="73"/>
    </row>
    <row r="366" spans="1:7" customFormat="1" hidden="1" x14ac:dyDescent="0.25">
      <c r="A366" s="73"/>
      <c r="B366" s="74"/>
      <c r="C366" s="74"/>
      <c r="D366" s="74"/>
      <c r="E366" s="74"/>
      <c r="F366" s="76"/>
      <c r="G366" s="73"/>
    </row>
    <row r="367" spans="1:7" customFormat="1" hidden="1" x14ac:dyDescent="0.25">
      <c r="A367" s="73"/>
      <c r="B367" s="74"/>
      <c r="C367" s="74"/>
      <c r="D367" s="74"/>
      <c r="E367" s="74"/>
      <c r="F367" s="76"/>
      <c r="G367" s="73"/>
    </row>
    <row r="368" spans="1:7" customFormat="1" hidden="1" x14ac:dyDescent="0.25">
      <c r="A368" s="73"/>
      <c r="B368" s="74"/>
      <c r="C368" s="74"/>
      <c r="D368" s="74"/>
      <c r="E368" s="74"/>
      <c r="F368" s="76"/>
      <c r="G368" s="73"/>
    </row>
    <row r="369" spans="1:7" customFormat="1" hidden="1" x14ac:dyDescent="0.25">
      <c r="A369" s="73"/>
      <c r="B369" s="74"/>
      <c r="C369" s="74"/>
      <c r="D369" s="74"/>
      <c r="E369" s="74"/>
      <c r="F369" s="76"/>
      <c r="G369" s="73"/>
    </row>
    <row r="370" spans="1:7" customFormat="1" hidden="1" x14ac:dyDescent="0.25">
      <c r="A370" s="73"/>
      <c r="B370" s="74"/>
      <c r="C370" s="74"/>
      <c r="D370" s="74"/>
      <c r="E370" s="74"/>
      <c r="F370" s="76"/>
      <c r="G370" s="73"/>
    </row>
    <row r="371" spans="1:7" customFormat="1" hidden="1" x14ac:dyDescent="0.25">
      <c r="A371" s="73"/>
      <c r="B371" s="74"/>
      <c r="C371" s="74"/>
      <c r="D371" s="74"/>
      <c r="E371" s="74"/>
      <c r="F371" s="76"/>
      <c r="G371" s="73"/>
    </row>
    <row r="372" spans="1:7" customFormat="1" hidden="1" x14ac:dyDescent="0.25">
      <c r="A372" s="73"/>
      <c r="B372" s="74"/>
      <c r="C372" s="74"/>
      <c r="D372" s="74"/>
      <c r="E372" s="74"/>
      <c r="F372" s="76"/>
      <c r="G372" s="73"/>
    </row>
    <row r="373" spans="1:7" customFormat="1" hidden="1" x14ac:dyDescent="0.25">
      <c r="A373" s="73"/>
      <c r="B373" s="74"/>
      <c r="C373" s="74"/>
      <c r="D373" s="74"/>
      <c r="E373" s="74"/>
      <c r="F373" s="76"/>
      <c r="G373" s="73"/>
    </row>
    <row r="374" spans="1:7" customFormat="1" hidden="1" x14ac:dyDescent="0.25">
      <c r="A374" s="73"/>
      <c r="B374" s="74"/>
      <c r="C374" s="74"/>
      <c r="D374" s="74"/>
      <c r="E374" s="74"/>
      <c r="F374" s="76"/>
      <c r="G374" s="73"/>
    </row>
    <row r="375" spans="1:7" customFormat="1" hidden="1" x14ac:dyDescent="0.25">
      <c r="A375" s="73"/>
      <c r="B375" s="74"/>
      <c r="C375" s="74"/>
      <c r="D375" s="74"/>
      <c r="E375" s="74"/>
      <c r="F375" s="76"/>
      <c r="G375" s="73"/>
    </row>
    <row r="376" spans="1:7" customFormat="1" hidden="1" x14ac:dyDescent="0.25">
      <c r="A376" s="73"/>
      <c r="B376" s="74"/>
      <c r="C376" s="74"/>
      <c r="D376" s="74"/>
      <c r="E376" s="74"/>
      <c r="F376" s="76"/>
      <c r="G376" s="73"/>
    </row>
    <row r="377" spans="1:7" customFormat="1" hidden="1" x14ac:dyDescent="0.25">
      <c r="A377" s="73"/>
      <c r="B377" s="74"/>
      <c r="C377" s="74"/>
      <c r="D377" s="74"/>
      <c r="E377" s="74"/>
      <c r="F377" s="76"/>
      <c r="G377" s="73"/>
    </row>
    <row r="378" spans="1:7" customFormat="1" hidden="1" x14ac:dyDescent="0.25">
      <c r="A378" s="73"/>
      <c r="B378" s="74"/>
      <c r="C378" s="74"/>
      <c r="D378" s="74"/>
      <c r="E378" s="74"/>
      <c r="F378" s="76"/>
      <c r="G378" s="73"/>
    </row>
    <row r="379" spans="1:7" customFormat="1" hidden="1" x14ac:dyDescent="0.25">
      <c r="A379" s="73"/>
      <c r="B379" s="74"/>
      <c r="C379" s="74"/>
      <c r="D379" s="74"/>
      <c r="E379" s="74"/>
      <c r="F379" s="76"/>
      <c r="G379" s="73"/>
    </row>
    <row r="380" spans="1:7" customFormat="1" hidden="1" x14ac:dyDescent="0.25">
      <c r="A380" s="73"/>
      <c r="B380" s="74"/>
      <c r="C380" s="74"/>
      <c r="D380" s="74"/>
      <c r="E380" s="74"/>
      <c r="F380" s="76"/>
      <c r="G380" s="73"/>
    </row>
    <row r="381" spans="1:7" customFormat="1" hidden="1" x14ac:dyDescent="0.25">
      <c r="A381" s="73"/>
      <c r="B381" s="74"/>
      <c r="C381" s="74"/>
      <c r="D381" s="74"/>
      <c r="E381" s="74"/>
      <c r="F381" s="76"/>
      <c r="G381" s="73"/>
    </row>
    <row r="382" spans="1:7" customFormat="1" hidden="1" x14ac:dyDescent="0.25">
      <c r="A382" s="73"/>
      <c r="B382" s="74"/>
      <c r="C382" s="74"/>
      <c r="D382" s="74"/>
      <c r="E382" s="74"/>
      <c r="F382" s="76"/>
      <c r="G382" s="73"/>
    </row>
    <row r="383" spans="1:7" customFormat="1" hidden="1" x14ac:dyDescent="0.25">
      <c r="A383" s="73"/>
      <c r="B383" s="74"/>
      <c r="C383" s="74"/>
      <c r="D383" s="74"/>
      <c r="E383" s="74"/>
      <c r="F383" s="76"/>
      <c r="G383" s="73"/>
    </row>
    <row r="384" spans="1:7" customFormat="1" hidden="1" x14ac:dyDescent="0.25">
      <c r="A384" s="73"/>
      <c r="B384" s="74"/>
      <c r="C384" s="74"/>
      <c r="D384" s="74"/>
      <c r="E384" s="74"/>
      <c r="F384" s="76"/>
      <c r="G384" s="73"/>
    </row>
    <row r="385" spans="1:7" customFormat="1" hidden="1" x14ac:dyDescent="0.25">
      <c r="A385" s="73"/>
      <c r="B385" s="74"/>
      <c r="C385" s="74"/>
      <c r="D385" s="74"/>
      <c r="E385" s="74"/>
      <c r="F385" s="76"/>
      <c r="G385" s="73"/>
    </row>
    <row r="386" spans="1:7" customFormat="1" hidden="1" x14ac:dyDescent="0.25">
      <c r="A386" s="73"/>
      <c r="B386" s="74"/>
      <c r="C386" s="74"/>
      <c r="D386" s="74"/>
      <c r="E386" s="74"/>
      <c r="F386" s="76"/>
      <c r="G386" s="73"/>
    </row>
    <row r="387" spans="1:7" customFormat="1" hidden="1" x14ac:dyDescent="0.25">
      <c r="A387" s="73"/>
      <c r="B387" s="74"/>
      <c r="C387" s="74"/>
      <c r="D387" s="74"/>
      <c r="E387" s="74"/>
      <c r="F387" s="76"/>
      <c r="G387" s="73"/>
    </row>
    <row r="388" spans="1:7" customFormat="1" hidden="1" x14ac:dyDescent="0.25">
      <c r="A388" s="73"/>
      <c r="B388" s="74"/>
      <c r="C388" s="74"/>
      <c r="D388" s="74"/>
      <c r="E388" s="74"/>
      <c r="F388" s="76"/>
      <c r="G388" s="73"/>
    </row>
    <row r="389" spans="1:7" customFormat="1" hidden="1" x14ac:dyDescent="0.25">
      <c r="A389" s="73"/>
      <c r="B389" s="74"/>
      <c r="C389" s="74"/>
      <c r="D389" s="74"/>
      <c r="E389" s="74"/>
      <c r="F389" s="76"/>
      <c r="G389" s="73"/>
    </row>
    <row r="390" spans="1:7" customFormat="1" hidden="1" x14ac:dyDescent="0.25">
      <c r="A390" s="73"/>
      <c r="B390" s="74"/>
      <c r="C390" s="74"/>
      <c r="D390" s="74"/>
      <c r="E390" s="74"/>
      <c r="F390" s="76"/>
      <c r="G390" s="73"/>
    </row>
    <row r="391" spans="1:7" customFormat="1" hidden="1" x14ac:dyDescent="0.25">
      <c r="A391" s="73"/>
      <c r="B391" s="74"/>
      <c r="C391" s="74"/>
      <c r="D391" s="74"/>
      <c r="E391" s="74"/>
      <c r="F391" s="76"/>
      <c r="G391" s="73"/>
    </row>
    <row r="392" spans="1:7" customFormat="1" hidden="1" x14ac:dyDescent="0.25">
      <c r="A392" s="73"/>
      <c r="B392" s="74"/>
      <c r="C392" s="74"/>
      <c r="D392" s="74"/>
      <c r="E392" s="74"/>
      <c r="F392" s="76"/>
      <c r="G392" s="73"/>
    </row>
    <row r="393" spans="1:7" customFormat="1" hidden="1" x14ac:dyDescent="0.25">
      <c r="A393" s="73"/>
      <c r="B393" s="74"/>
      <c r="C393" s="74"/>
      <c r="D393" s="74"/>
      <c r="E393" s="74"/>
      <c r="F393" s="76"/>
      <c r="G393" s="73"/>
    </row>
    <row r="394" spans="1:7" customFormat="1" hidden="1" x14ac:dyDescent="0.25">
      <c r="A394" s="73"/>
      <c r="B394" s="74"/>
      <c r="C394" s="74"/>
      <c r="D394" s="74"/>
      <c r="E394" s="74"/>
      <c r="F394" s="76"/>
      <c r="G394" s="73"/>
    </row>
    <row r="395" spans="1:7" customFormat="1" hidden="1" x14ac:dyDescent="0.25">
      <c r="A395" s="73"/>
      <c r="B395" s="74"/>
      <c r="C395" s="74"/>
      <c r="D395" s="74"/>
      <c r="E395" s="74"/>
      <c r="F395" s="76"/>
      <c r="G395" s="73"/>
    </row>
    <row r="396" spans="1:7" customFormat="1" hidden="1" x14ac:dyDescent="0.25">
      <c r="A396" s="73"/>
      <c r="B396" s="74"/>
      <c r="C396" s="74"/>
      <c r="D396" s="74"/>
      <c r="E396" s="74"/>
      <c r="F396" s="76"/>
      <c r="G396" s="73"/>
    </row>
    <row r="397" spans="1:7" customFormat="1" hidden="1" x14ac:dyDescent="0.25">
      <c r="A397" s="73"/>
      <c r="B397" s="74"/>
      <c r="C397" s="74"/>
      <c r="D397" s="74"/>
      <c r="E397" s="74"/>
      <c r="F397" s="76"/>
      <c r="G397" s="73"/>
    </row>
    <row r="398" spans="1:7" customFormat="1" hidden="1" x14ac:dyDescent="0.25">
      <c r="A398" s="73"/>
      <c r="B398" s="74"/>
      <c r="C398" s="74"/>
      <c r="D398" s="74"/>
      <c r="E398" s="74"/>
      <c r="F398" s="76"/>
      <c r="G398" s="73"/>
    </row>
    <row r="399" spans="1:7" customFormat="1" hidden="1" x14ac:dyDescent="0.25">
      <c r="A399" s="73"/>
      <c r="B399" s="74"/>
      <c r="C399" s="74"/>
      <c r="D399" s="74"/>
      <c r="E399" s="74"/>
      <c r="F399" s="76"/>
      <c r="G399" s="73"/>
    </row>
    <row r="400" spans="1:7" customFormat="1" hidden="1" x14ac:dyDescent="0.25">
      <c r="A400" s="73"/>
      <c r="B400" s="74"/>
      <c r="C400" s="74"/>
      <c r="D400" s="74"/>
      <c r="E400" s="74"/>
      <c r="F400" s="76"/>
      <c r="G400" s="73"/>
    </row>
    <row r="401" spans="1:7" customFormat="1" hidden="1" x14ac:dyDescent="0.25">
      <c r="A401" s="73"/>
      <c r="B401" s="74"/>
      <c r="C401" s="74"/>
      <c r="D401" s="74"/>
      <c r="E401" s="74"/>
      <c r="F401" s="76"/>
      <c r="G401" s="73"/>
    </row>
    <row r="402" spans="1:7" customFormat="1" hidden="1" x14ac:dyDescent="0.25">
      <c r="A402" s="73"/>
      <c r="B402" s="74"/>
      <c r="C402" s="74"/>
      <c r="D402" s="74"/>
      <c r="E402" s="74"/>
      <c r="F402" s="76"/>
      <c r="G402" s="73"/>
    </row>
    <row r="403" spans="1:7" customFormat="1" hidden="1" x14ac:dyDescent="0.25">
      <c r="A403" s="73"/>
      <c r="B403" s="74"/>
      <c r="C403" s="74"/>
      <c r="D403" s="74"/>
      <c r="E403" s="74"/>
      <c r="F403" s="76"/>
      <c r="G403" s="73"/>
    </row>
    <row r="404" spans="1:7" customFormat="1" hidden="1" x14ac:dyDescent="0.25">
      <c r="A404" s="73"/>
      <c r="B404" s="74"/>
      <c r="C404" s="74"/>
      <c r="D404" s="74"/>
      <c r="E404" s="74"/>
      <c r="F404" s="76"/>
      <c r="G404" s="73"/>
    </row>
    <row r="405" spans="1:7" customFormat="1" hidden="1" x14ac:dyDescent="0.25">
      <c r="A405" s="73"/>
      <c r="B405" s="74"/>
      <c r="C405" s="74"/>
      <c r="D405" s="74"/>
      <c r="E405" s="74"/>
      <c r="F405" s="76"/>
      <c r="G405" s="73"/>
    </row>
    <row r="406" spans="1:7" customFormat="1" hidden="1" x14ac:dyDescent="0.25">
      <c r="A406" s="73"/>
      <c r="B406" s="74"/>
      <c r="C406" s="74"/>
      <c r="D406" s="74"/>
      <c r="E406" s="74"/>
      <c r="F406" s="76"/>
      <c r="G406" s="73"/>
    </row>
    <row r="407" spans="1:7" customFormat="1" hidden="1" x14ac:dyDescent="0.25">
      <c r="A407" s="73"/>
      <c r="B407" s="74"/>
      <c r="C407" s="74"/>
      <c r="D407" s="74"/>
      <c r="E407" s="74"/>
      <c r="F407" s="76"/>
      <c r="G407" s="73"/>
    </row>
    <row r="408" spans="1:7" customFormat="1" hidden="1" x14ac:dyDescent="0.25">
      <c r="A408" s="73"/>
      <c r="B408" s="74"/>
      <c r="C408" s="74"/>
      <c r="D408" s="74"/>
      <c r="E408" s="74"/>
      <c r="F408" s="76"/>
      <c r="G408" s="73"/>
    </row>
    <row r="409" spans="1:7" customFormat="1" hidden="1" x14ac:dyDescent="0.25">
      <c r="A409" s="73"/>
      <c r="B409" s="74"/>
      <c r="C409" s="74"/>
      <c r="D409" s="74"/>
      <c r="E409" s="74"/>
      <c r="F409" s="76"/>
      <c r="G409" s="73"/>
    </row>
    <row r="410" spans="1:7" customFormat="1" hidden="1" x14ac:dyDescent="0.25">
      <c r="A410" s="73"/>
      <c r="B410" s="74"/>
      <c r="C410" s="74"/>
      <c r="D410" s="74"/>
      <c r="E410" s="74"/>
      <c r="F410" s="76"/>
      <c r="G410" s="73"/>
    </row>
    <row r="411" spans="1:7" customFormat="1" hidden="1" x14ac:dyDescent="0.25">
      <c r="A411" s="73"/>
      <c r="B411" s="74"/>
      <c r="C411" s="74"/>
      <c r="D411" s="74"/>
      <c r="E411" s="74"/>
      <c r="F411" s="76"/>
      <c r="G411" s="73"/>
    </row>
    <row r="412" spans="1:7" customFormat="1" hidden="1" x14ac:dyDescent="0.25">
      <c r="A412" s="73"/>
      <c r="B412" s="74"/>
      <c r="C412" s="74"/>
      <c r="D412" s="74"/>
      <c r="E412" s="74"/>
      <c r="F412" s="76"/>
      <c r="G412" s="73"/>
    </row>
    <row r="413" spans="1:7" customFormat="1" hidden="1" x14ac:dyDescent="0.25">
      <c r="A413" s="73"/>
      <c r="B413" s="74"/>
      <c r="C413" s="74"/>
      <c r="D413" s="74"/>
      <c r="E413" s="74"/>
      <c r="F413" s="76"/>
      <c r="G413" s="73"/>
    </row>
    <row r="414" spans="1:7" customFormat="1" hidden="1" x14ac:dyDescent="0.25">
      <c r="A414" s="73"/>
      <c r="B414" s="74"/>
      <c r="C414" s="74"/>
      <c r="D414" s="74"/>
      <c r="E414" s="74"/>
      <c r="F414" s="76"/>
      <c r="G414" s="73"/>
    </row>
    <row r="415" spans="1:7" customFormat="1" hidden="1" x14ac:dyDescent="0.25">
      <c r="A415" s="73"/>
      <c r="B415" s="74"/>
      <c r="C415" s="74"/>
      <c r="D415" s="74"/>
      <c r="E415" s="74"/>
      <c r="F415" s="76"/>
      <c r="G415" s="73"/>
    </row>
    <row r="416" spans="1:7" customFormat="1" hidden="1" x14ac:dyDescent="0.25">
      <c r="A416" s="73"/>
      <c r="B416" s="74"/>
      <c r="C416" s="74"/>
      <c r="D416" s="74"/>
      <c r="E416" s="74"/>
      <c r="F416" s="76"/>
      <c r="G416" s="73"/>
    </row>
    <row r="417" spans="1:7" customFormat="1" hidden="1" x14ac:dyDescent="0.25">
      <c r="A417" s="73"/>
      <c r="B417" s="74"/>
      <c r="C417" s="74"/>
      <c r="D417" s="74"/>
      <c r="E417" s="74"/>
      <c r="F417" s="76"/>
      <c r="G417" s="73"/>
    </row>
    <row r="418" spans="1:7" customFormat="1" hidden="1" x14ac:dyDescent="0.25">
      <c r="A418" s="73"/>
      <c r="B418" s="74"/>
      <c r="C418" s="74"/>
      <c r="D418" s="74"/>
      <c r="E418" s="74"/>
      <c r="F418" s="76"/>
      <c r="G418" s="73"/>
    </row>
    <row r="419" spans="1:7" customFormat="1" hidden="1" x14ac:dyDescent="0.25">
      <c r="A419" s="73"/>
      <c r="B419" s="74"/>
      <c r="C419" s="74"/>
      <c r="D419" s="74"/>
      <c r="E419" s="74"/>
      <c r="F419" s="76"/>
      <c r="G419" s="73"/>
    </row>
    <row r="420" spans="1:7" customFormat="1" hidden="1" x14ac:dyDescent="0.25">
      <c r="A420" s="73"/>
      <c r="B420" s="74"/>
      <c r="C420" s="74"/>
      <c r="D420" s="74"/>
      <c r="E420" s="74"/>
      <c r="F420" s="76"/>
      <c r="G420" s="73"/>
    </row>
    <row r="421" spans="1:7" customFormat="1" hidden="1" x14ac:dyDescent="0.25">
      <c r="A421" s="73"/>
      <c r="B421" s="74"/>
      <c r="C421" s="74"/>
      <c r="D421" s="74"/>
      <c r="E421" s="74"/>
      <c r="F421" s="76"/>
      <c r="G421" s="73"/>
    </row>
    <row r="422" spans="1:7" customFormat="1" hidden="1" x14ac:dyDescent="0.25">
      <c r="A422" s="73"/>
      <c r="B422" s="74"/>
      <c r="C422" s="74"/>
      <c r="D422" s="74"/>
      <c r="E422" s="74"/>
      <c r="F422" s="76"/>
      <c r="G422" s="73"/>
    </row>
    <row r="423" spans="1:7" customFormat="1" hidden="1" x14ac:dyDescent="0.25">
      <c r="A423" s="73"/>
      <c r="B423" s="74"/>
      <c r="C423" s="74"/>
      <c r="D423" s="74"/>
      <c r="E423" s="74"/>
      <c r="F423" s="76"/>
      <c r="G423" s="73"/>
    </row>
    <row r="424" spans="1:7" customFormat="1" hidden="1" x14ac:dyDescent="0.25">
      <c r="A424" s="73"/>
      <c r="B424" s="74"/>
      <c r="C424" s="74"/>
      <c r="D424" s="74"/>
      <c r="E424" s="74"/>
      <c r="F424" s="76"/>
      <c r="G424" s="73"/>
    </row>
    <row r="425" spans="1:7" customFormat="1" hidden="1" x14ac:dyDescent="0.25">
      <c r="A425" s="73"/>
      <c r="B425" s="74"/>
      <c r="C425" s="74"/>
      <c r="D425" s="74"/>
      <c r="E425" s="74"/>
      <c r="F425" s="76"/>
      <c r="G425" s="73"/>
    </row>
    <row r="426" spans="1:7" customFormat="1" hidden="1" x14ac:dyDescent="0.25">
      <c r="A426" s="73"/>
      <c r="B426" s="74"/>
      <c r="C426" s="74"/>
      <c r="D426" s="74"/>
      <c r="E426" s="74"/>
      <c r="F426" s="76"/>
      <c r="G426" s="73"/>
    </row>
    <row r="427" spans="1:7" customFormat="1" hidden="1" x14ac:dyDescent="0.25">
      <c r="A427" s="73"/>
      <c r="B427" s="74"/>
      <c r="C427" s="74"/>
      <c r="D427" s="74"/>
      <c r="E427" s="74"/>
      <c r="F427" s="76"/>
      <c r="G427" s="73"/>
    </row>
    <row r="428" spans="1:7" customFormat="1" hidden="1" x14ac:dyDescent="0.25">
      <c r="A428" s="73"/>
      <c r="B428" s="74"/>
      <c r="C428" s="74"/>
      <c r="D428" s="74"/>
      <c r="E428" s="74"/>
      <c r="F428" s="76"/>
      <c r="G428" s="73"/>
    </row>
    <row r="429" spans="1:7" customFormat="1" hidden="1" x14ac:dyDescent="0.25">
      <c r="A429" s="73"/>
      <c r="B429" s="74"/>
      <c r="C429" s="74"/>
      <c r="D429" s="74"/>
      <c r="E429" s="74"/>
      <c r="F429" s="76"/>
      <c r="G429" s="73"/>
    </row>
    <row r="430" spans="1:7" customFormat="1" hidden="1" x14ac:dyDescent="0.25">
      <c r="A430" s="73"/>
      <c r="B430" s="74"/>
      <c r="C430" s="74"/>
      <c r="D430" s="74"/>
      <c r="E430" s="74"/>
      <c r="F430" s="76"/>
      <c r="G430" s="73"/>
    </row>
    <row r="431" spans="1:7" customFormat="1" hidden="1" x14ac:dyDescent="0.25">
      <c r="A431" s="73"/>
      <c r="B431" s="74"/>
      <c r="C431" s="74"/>
      <c r="D431" s="74"/>
      <c r="E431" s="74"/>
      <c r="F431" s="76"/>
      <c r="G431" s="73"/>
    </row>
    <row r="432" spans="1:7" customFormat="1" hidden="1" x14ac:dyDescent="0.25">
      <c r="A432" s="73"/>
      <c r="B432" s="74"/>
      <c r="C432" s="74"/>
      <c r="D432" s="74"/>
      <c r="E432" s="74"/>
      <c r="F432" s="76"/>
      <c r="G432" s="73"/>
    </row>
    <row r="433" spans="1:7" customFormat="1" hidden="1" x14ac:dyDescent="0.25">
      <c r="A433" s="73"/>
      <c r="B433" s="74"/>
      <c r="C433" s="74"/>
      <c r="D433" s="74"/>
      <c r="E433" s="74"/>
      <c r="F433" s="76"/>
      <c r="G433" s="73"/>
    </row>
    <row r="434" spans="1:7" customFormat="1" hidden="1" x14ac:dyDescent="0.25">
      <c r="A434" s="73"/>
      <c r="B434" s="74"/>
      <c r="C434" s="74"/>
      <c r="D434" s="74"/>
      <c r="E434" s="74"/>
      <c r="F434" s="76"/>
      <c r="G434" s="73"/>
    </row>
    <row r="435" spans="1:7" customFormat="1" hidden="1" x14ac:dyDescent="0.25">
      <c r="A435" s="73"/>
      <c r="B435" s="74"/>
      <c r="C435" s="74"/>
      <c r="D435" s="74"/>
      <c r="E435" s="74"/>
      <c r="F435" s="76"/>
      <c r="G435" s="73"/>
    </row>
    <row r="436" spans="1:7" customFormat="1" hidden="1" x14ac:dyDescent="0.25">
      <c r="A436" s="73"/>
      <c r="B436" s="74"/>
      <c r="C436" s="74"/>
      <c r="D436" s="74"/>
      <c r="E436" s="74"/>
      <c r="F436" s="76"/>
      <c r="G436" s="73"/>
    </row>
    <row r="437" spans="1:7" customFormat="1" hidden="1" x14ac:dyDescent="0.25">
      <c r="A437" s="73"/>
      <c r="B437" s="74"/>
      <c r="C437" s="74"/>
      <c r="D437" s="74"/>
      <c r="E437" s="74"/>
      <c r="F437" s="76"/>
      <c r="G437" s="73"/>
    </row>
    <row r="438" spans="1:7" customFormat="1" hidden="1" x14ac:dyDescent="0.25">
      <c r="A438" s="73"/>
      <c r="B438" s="74"/>
      <c r="C438" s="74"/>
      <c r="D438" s="74"/>
      <c r="E438" s="74"/>
      <c r="F438" s="76"/>
      <c r="G438" s="73"/>
    </row>
    <row r="439" spans="1:7" customFormat="1" hidden="1" x14ac:dyDescent="0.25">
      <c r="A439" s="73"/>
      <c r="B439" s="74"/>
      <c r="C439" s="74"/>
      <c r="D439" s="74"/>
      <c r="E439" s="74"/>
      <c r="F439" s="76"/>
      <c r="G439" s="73"/>
    </row>
    <row r="440" spans="1:7" customFormat="1" hidden="1" x14ac:dyDescent="0.25">
      <c r="A440" s="73"/>
      <c r="B440" s="74"/>
      <c r="C440" s="74"/>
      <c r="D440" s="74"/>
      <c r="E440" s="74"/>
      <c r="F440" s="76"/>
      <c r="G440" s="73"/>
    </row>
    <row r="441" spans="1:7" customFormat="1" hidden="1" x14ac:dyDescent="0.25">
      <c r="A441" s="73"/>
      <c r="B441" s="74"/>
      <c r="C441" s="74"/>
      <c r="D441" s="74"/>
      <c r="E441" s="74"/>
      <c r="F441" s="76"/>
      <c r="G441" s="73"/>
    </row>
    <row r="442" spans="1:7" customFormat="1" hidden="1" x14ac:dyDescent="0.25">
      <c r="A442" s="73"/>
      <c r="B442" s="74"/>
      <c r="C442" s="74"/>
      <c r="D442" s="74"/>
      <c r="E442" s="74"/>
      <c r="F442" s="76"/>
      <c r="G442" s="73"/>
    </row>
    <row r="443" spans="1:7" customFormat="1" hidden="1" x14ac:dyDescent="0.25">
      <c r="A443" s="73"/>
      <c r="B443" s="74"/>
      <c r="C443" s="74"/>
      <c r="D443" s="74"/>
      <c r="E443" s="74"/>
      <c r="F443" s="76"/>
      <c r="G443" s="73"/>
    </row>
    <row r="444" spans="1:7" customFormat="1" hidden="1" x14ac:dyDescent="0.25">
      <c r="A444" s="73"/>
      <c r="B444" s="74"/>
      <c r="C444" s="74"/>
      <c r="D444" s="74"/>
      <c r="E444" s="74"/>
      <c r="F444" s="76"/>
      <c r="G444" s="73"/>
    </row>
    <row r="445" spans="1:7" customFormat="1" hidden="1" x14ac:dyDescent="0.25">
      <c r="A445" s="73"/>
      <c r="B445" s="74"/>
      <c r="C445" s="74"/>
      <c r="D445" s="74"/>
      <c r="E445" s="74"/>
      <c r="F445" s="76"/>
      <c r="G445" s="73"/>
    </row>
    <row r="446" spans="1:7" customFormat="1" hidden="1" x14ac:dyDescent="0.25">
      <c r="A446" s="73"/>
      <c r="B446" s="74"/>
      <c r="C446" s="74"/>
      <c r="D446" s="74"/>
      <c r="E446" s="74"/>
      <c r="F446" s="76"/>
      <c r="G446" s="73"/>
    </row>
    <row r="447" spans="1:7" customFormat="1" hidden="1" x14ac:dyDescent="0.25">
      <c r="A447" s="73"/>
      <c r="B447" s="74"/>
      <c r="C447" s="74"/>
      <c r="D447" s="74"/>
      <c r="E447" s="74"/>
      <c r="F447" s="76"/>
      <c r="G447" s="73"/>
    </row>
    <row r="448" spans="1:7" customFormat="1" hidden="1" x14ac:dyDescent="0.25">
      <c r="A448" s="73"/>
      <c r="B448" s="74"/>
      <c r="C448" s="74"/>
      <c r="D448" s="74"/>
      <c r="E448" s="74"/>
      <c r="F448" s="76"/>
      <c r="G448" s="73"/>
    </row>
    <row r="449" spans="1:7" customFormat="1" hidden="1" x14ac:dyDescent="0.25">
      <c r="A449" s="73"/>
      <c r="B449" s="74"/>
      <c r="C449" s="74"/>
      <c r="D449" s="74"/>
      <c r="E449" s="74"/>
      <c r="F449" s="76"/>
      <c r="G449" s="73"/>
    </row>
    <row r="450" spans="1:7" customFormat="1" hidden="1" x14ac:dyDescent="0.25">
      <c r="A450" s="73"/>
      <c r="B450" s="74"/>
      <c r="C450" s="74"/>
      <c r="D450" s="74"/>
      <c r="E450" s="74"/>
      <c r="F450" s="76"/>
      <c r="G450" s="73"/>
    </row>
    <row r="451" spans="1:7" customFormat="1" hidden="1" x14ac:dyDescent="0.25">
      <c r="A451" s="73"/>
      <c r="B451" s="74"/>
      <c r="C451" s="74"/>
      <c r="D451" s="74"/>
      <c r="E451" s="74"/>
      <c r="F451" s="76"/>
      <c r="G451" s="73"/>
    </row>
    <row r="452" spans="1:7" customFormat="1" hidden="1" x14ac:dyDescent="0.25">
      <c r="A452" s="73"/>
      <c r="B452" s="74"/>
      <c r="C452" s="74"/>
      <c r="D452" s="74"/>
      <c r="E452" s="74"/>
      <c r="F452" s="76"/>
      <c r="G452" s="73"/>
    </row>
    <row r="453" spans="1:7" customFormat="1" hidden="1" x14ac:dyDescent="0.25">
      <c r="A453" s="73"/>
      <c r="B453" s="74"/>
      <c r="C453" s="74"/>
      <c r="D453" s="74"/>
      <c r="E453" s="74"/>
      <c r="F453" s="76"/>
      <c r="G453" s="73"/>
    </row>
    <row r="454" spans="1:7" customFormat="1" hidden="1" x14ac:dyDescent="0.25">
      <c r="A454" s="73"/>
      <c r="B454" s="74"/>
      <c r="C454" s="74"/>
      <c r="D454" s="74"/>
      <c r="E454" s="74"/>
      <c r="F454" s="76"/>
      <c r="G454" s="73"/>
    </row>
    <row r="455" spans="1:7" customFormat="1" hidden="1" x14ac:dyDescent="0.25">
      <c r="A455" s="73"/>
      <c r="B455" s="74"/>
      <c r="C455" s="74"/>
      <c r="D455" s="74"/>
      <c r="E455" s="74"/>
      <c r="F455" s="76"/>
      <c r="G455" s="73"/>
    </row>
    <row r="456" spans="1:7" customFormat="1" hidden="1" x14ac:dyDescent="0.25">
      <c r="A456" s="73"/>
      <c r="B456" s="74"/>
      <c r="C456" s="74"/>
      <c r="D456" s="74"/>
      <c r="E456" s="74"/>
      <c r="F456" s="76"/>
      <c r="G456" s="73"/>
    </row>
    <row r="457" spans="1:7" customFormat="1" hidden="1" x14ac:dyDescent="0.25">
      <c r="A457" s="73"/>
      <c r="B457" s="74"/>
      <c r="C457" s="74"/>
      <c r="D457" s="74"/>
      <c r="E457" s="74"/>
      <c r="F457" s="76"/>
      <c r="G457" s="73"/>
    </row>
    <row r="458" spans="1:7" customFormat="1" hidden="1" x14ac:dyDescent="0.25">
      <c r="A458" s="73"/>
      <c r="B458" s="74"/>
      <c r="C458" s="74"/>
      <c r="D458" s="74"/>
      <c r="E458" s="74"/>
      <c r="F458" s="76"/>
      <c r="G458" s="73"/>
    </row>
    <row r="459" spans="1:7" customFormat="1" hidden="1" x14ac:dyDescent="0.25">
      <c r="A459" s="73"/>
      <c r="B459" s="74"/>
      <c r="C459" s="74"/>
      <c r="D459" s="74"/>
      <c r="E459" s="74"/>
      <c r="F459" s="76"/>
      <c r="G459" s="73"/>
    </row>
    <row r="460" spans="1:7" customFormat="1" hidden="1" x14ac:dyDescent="0.25">
      <c r="A460" s="73"/>
      <c r="B460" s="74"/>
      <c r="C460" s="74"/>
      <c r="D460" s="74"/>
      <c r="E460" s="74"/>
      <c r="F460" s="76"/>
      <c r="G460" s="73"/>
    </row>
    <row r="461" spans="1:7" customFormat="1" hidden="1" x14ac:dyDescent="0.25">
      <c r="A461" s="73"/>
      <c r="B461" s="74"/>
      <c r="C461" s="74"/>
      <c r="D461" s="74"/>
      <c r="E461" s="74"/>
      <c r="F461" s="76"/>
      <c r="G461" s="73"/>
    </row>
    <row r="462" spans="1:7" customFormat="1" hidden="1" x14ac:dyDescent="0.25">
      <c r="A462" s="73"/>
      <c r="B462" s="74"/>
      <c r="C462" s="74"/>
      <c r="D462" s="74"/>
      <c r="E462" s="74"/>
      <c r="F462" s="76"/>
      <c r="G462" s="73"/>
    </row>
    <row r="463" spans="1:7" customFormat="1" hidden="1" x14ac:dyDescent="0.25">
      <c r="A463" s="73"/>
      <c r="B463" s="74"/>
      <c r="C463" s="74"/>
      <c r="D463" s="74"/>
      <c r="E463" s="74"/>
      <c r="F463" s="76"/>
      <c r="G463" s="73"/>
    </row>
    <row r="464" spans="1:7" customFormat="1" hidden="1" x14ac:dyDescent="0.25">
      <c r="A464" s="73"/>
      <c r="B464" s="74"/>
      <c r="C464" s="74"/>
      <c r="D464" s="74"/>
      <c r="E464" s="74"/>
      <c r="F464" s="76"/>
      <c r="G464" s="73"/>
    </row>
    <row r="465" spans="1:7" customFormat="1" hidden="1" x14ac:dyDescent="0.25">
      <c r="A465" s="73"/>
      <c r="B465" s="74"/>
      <c r="C465" s="74"/>
      <c r="D465" s="74"/>
      <c r="E465" s="74"/>
      <c r="F465" s="76"/>
      <c r="G465" s="73"/>
    </row>
    <row r="466" spans="1:7" customFormat="1" hidden="1" x14ac:dyDescent="0.25">
      <c r="A466" s="73"/>
      <c r="B466" s="74"/>
      <c r="C466" s="74"/>
      <c r="D466" s="74"/>
      <c r="E466" s="74"/>
      <c r="F466" s="76"/>
      <c r="G466" s="73"/>
    </row>
    <row r="467" spans="1:7" customFormat="1" hidden="1" x14ac:dyDescent="0.25">
      <c r="A467" s="73"/>
      <c r="B467" s="74"/>
      <c r="C467" s="74"/>
      <c r="D467" s="74"/>
      <c r="E467" s="74"/>
      <c r="F467" s="76"/>
      <c r="G467" s="73"/>
    </row>
    <row r="468" spans="1:7" customFormat="1" hidden="1" x14ac:dyDescent="0.25">
      <c r="A468" s="73"/>
      <c r="B468" s="74"/>
      <c r="C468" s="74"/>
      <c r="D468" s="74"/>
      <c r="E468" s="74"/>
      <c r="F468" s="76"/>
      <c r="G468" s="73"/>
    </row>
    <row r="469" spans="1:7" customFormat="1" hidden="1" x14ac:dyDescent="0.25">
      <c r="A469" s="73"/>
      <c r="B469" s="74"/>
      <c r="C469" s="74"/>
      <c r="D469" s="74"/>
      <c r="E469" s="74"/>
      <c r="F469" s="76"/>
      <c r="G469" s="73"/>
    </row>
    <row r="470" spans="1:7" customFormat="1" hidden="1" x14ac:dyDescent="0.25">
      <c r="A470" s="73"/>
      <c r="B470" s="74"/>
      <c r="C470" s="74"/>
      <c r="D470" s="74"/>
      <c r="E470" s="74"/>
      <c r="F470" s="76"/>
      <c r="G470" s="73"/>
    </row>
    <row r="471" spans="1:7" customFormat="1" hidden="1" x14ac:dyDescent="0.25">
      <c r="A471" s="73"/>
      <c r="B471" s="74"/>
      <c r="C471" s="74"/>
      <c r="D471" s="74"/>
      <c r="E471" s="74"/>
      <c r="F471" s="76"/>
      <c r="G471" s="73"/>
    </row>
    <row r="472" spans="1:7" customFormat="1" hidden="1" x14ac:dyDescent="0.25">
      <c r="A472" s="73"/>
      <c r="B472" s="74"/>
      <c r="C472" s="74"/>
      <c r="D472" s="74"/>
      <c r="E472" s="74"/>
      <c r="F472" s="76"/>
      <c r="G472" s="73"/>
    </row>
    <row r="473" spans="1:7" customFormat="1" hidden="1" x14ac:dyDescent="0.25">
      <c r="A473" s="73"/>
      <c r="B473" s="74"/>
      <c r="C473" s="74"/>
      <c r="D473" s="74"/>
      <c r="E473" s="74"/>
      <c r="F473" s="76"/>
      <c r="G473" s="73"/>
    </row>
    <row r="474" spans="1:7" customFormat="1" hidden="1" x14ac:dyDescent="0.25">
      <c r="A474" s="73"/>
      <c r="B474" s="74"/>
      <c r="C474" s="74"/>
      <c r="D474" s="74"/>
      <c r="E474" s="74"/>
      <c r="F474" s="76"/>
      <c r="G474" s="73"/>
    </row>
    <row r="475" spans="1:7" customFormat="1" hidden="1" x14ac:dyDescent="0.25">
      <c r="A475" s="73"/>
      <c r="B475" s="74"/>
      <c r="C475" s="74"/>
      <c r="D475" s="74"/>
      <c r="E475" s="74"/>
      <c r="F475" s="76"/>
      <c r="G475" s="73"/>
    </row>
    <row r="476" spans="1:7" customFormat="1" hidden="1" x14ac:dyDescent="0.25">
      <c r="A476" s="73"/>
      <c r="B476" s="74"/>
      <c r="C476" s="74"/>
      <c r="D476" s="74"/>
      <c r="E476" s="74"/>
      <c r="F476" s="76"/>
      <c r="G476" s="73"/>
    </row>
    <row r="477" spans="1:7" customFormat="1" hidden="1" x14ac:dyDescent="0.25">
      <c r="A477" s="73"/>
      <c r="B477" s="74"/>
      <c r="C477" s="74"/>
      <c r="D477" s="74"/>
      <c r="E477" s="74"/>
      <c r="F477" s="76"/>
      <c r="G477" s="73"/>
    </row>
    <row r="478" spans="1:7" customFormat="1" hidden="1" x14ac:dyDescent="0.25">
      <c r="A478" s="73"/>
      <c r="B478" s="74"/>
      <c r="C478" s="74"/>
      <c r="D478" s="74"/>
      <c r="E478" s="74"/>
      <c r="F478" s="76"/>
      <c r="G478" s="73"/>
    </row>
    <row r="479" spans="1:7" customFormat="1" hidden="1" x14ac:dyDescent="0.25">
      <c r="A479" s="73"/>
      <c r="B479" s="74"/>
      <c r="C479" s="74"/>
      <c r="D479" s="74"/>
      <c r="E479" s="74"/>
      <c r="F479" s="76"/>
      <c r="G479" s="73"/>
    </row>
    <row r="480" spans="1:7" customFormat="1" hidden="1" x14ac:dyDescent="0.25">
      <c r="A480" s="73"/>
      <c r="B480" s="74"/>
      <c r="C480" s="74"/>
      <c r="D480" s="74"/>
      <c r="E480" s="74"/>
      <c r="F480" s="76"/>
      <c r="G480" s="73"/>
    </row>
    <row r="481" spans="1:7" customFormat="1" hidden="1" x14ac:dyDescent="0.25">
      <c r="A481" s="73"/>
      <c r="B481" s="74"/>
      <c r="C481" s="74"/>
      <c r="D481" s="74"/>
      <c r="E481" s="74"/>
      <c r="F481" s="76"/>
      <c r="G481" s="73"/>
    </row>
    <row r="482" spans="1:7" customFormat="1" hidden="1" x14ac:dyDescent="0.25">
      <c r="A482" s="73"/>
      <c r="B482" s="74"/>
      <c r="C482" s="74"/>
      <c r="D482" s="74"/>
      <c r="E482" s="74"/>
      <c r="F482" s="76"/>
      <c r="G482" s="73"/>
    </row>
    <row r="483" spans="1:7" customFormat="1" hidden="1" x14ac:dyDescent="0.25">
      <c r="A483" s="73"/>
      <c r="B483" s="74"/>
      <c r="C483" s="74"/>
      <c r="D483" s="74"/>
      <c r="E483" s="74"/>
      <c r="F483" s="76"/>
      <c r="G483" s="73"/>
    </row>
    <row r="484" spans="1:7" customFormat="1" hidden="1" x14ac:dyDescent="0.25">
      <c r="A484" s="73"/>
      <c r="B484" s="74"/>
      <c r="C484" s="74"/>
      <c r="D484" s="74"/>
      <c r="E484" s="74"/>
      <c r="F484" s="76"/>
      <c r="G484" s="73"/>
    </row>
    <row r="485" spans="1:7" customFormat="1" hidden="1" x14ac:dyDescent="0.25">
      <c r="A485" s="73"/>
      <c r="B485" s="74"/>
      <c r="C485" s="74"/>
      <c r="D485" s="74"/>
      <c r="E485" s="74"/>
      <c r="F485" s="76"/>
      <c r="G485" s="73"/>
    </row>
    <row r="486" spans="1:7" customFormat="1" hidden="1" x14ac:dyDescent="0.25">
      <c r="A486" s="73"/>
      <c r="B486" s="74"/>
      <c r="C486" s="74"/>
      <c r="D486" s="74"/>
      <c r="E486" s="74"/>
      <c r="F486" s="76"/>
      <c r="G486" s="73"/>
    </row>
    <row r="487" spans="1:7" customFormat="1" hidden="1" x14ac:dyDescent="0.25">
      <c r="A487" s="73"/>
      <c r="B487" s="74"/>
      <c r="C487" s="74"/>
      <c r="D487" s="74"/>
      <c r="E487" s="74"/>
      <c r="F487" s="76"/>
      <c r="G487" s="73"/>
    </row>
    <row r="488" spans="1:7" customFormat="1" hidden="1" x14ac:dyDescent="0.25">
      <c r="A488" s="73"/>
      <c r="B488" s="74"/>
      <c r="C488" s="74"/>
      <c r="D488" s="74"/>
      <c r="E488" s="74"/>
      <c r="F488" s="76"/>
      <c r="G488" s="73"/>
    </row>
    <row r="489" spans="1:7" customFormat="1" hidden="1" x14ac:dyDescent="0.25">
      <c r="A489" s="73"/>
      <c r="B489" s="74"/>
      <c r="C489" s="74"/>
      <c r="D489" s="74"/>
      <c r="E489" s="74"/>
      <c r="F489" s="76"/>
      <c r="G489" s="73"/>
    </row>
    <row r="490" spans="1:7" customFormat="1" hidden="1" x14ac:dyDescent="0.25">
      <c r="A490" s="73"/>
      <c r="B490" s="74"/>
      <c r="C490" s="74"/>
      <c r="D490" s="74"/>
      <c r="E490" s="74"/>
      <c r="F490" s="76"/>
      <c r="G490" s="73"/>
    </row>
    <row r="491" spans="1:7" customFormat="1" hidden="1" x14ac:dyDescent="0.25">
      <c r="A491" s="73"/>
      <c r="B491" s="74"/>
      <c r="C491" s="74"/>
      <c r="D491" s="74"/>
      <c r="E491" s="74"/>
      <c r="F491" s="76"/>
      <c r="G491" s="73"/>
    </row>
    <row r="492" spans="1:7" customFormat="1" hidden="1" x14ac:dyDescent="0.25">
      <c r="A492" s="73"/>
      <c r="B492" s="74"/>
      <c r="C492" s="74"/>
      <c r="D492" s="74"/>
      <c r="E492" s="74"/>
      <c r="F492" s="76"/>
      <c r="G492" s="73"/>
    </row>
    <row r="493" spans="1:7" customFormat="1" hidden="1" x14ac:dyDescent="0.25">
      <c r="A493" s="73"/>
      <c r="B493" s="74"/>
      <c r="C493" s="74"/>
      <c r="D493" s="74"/>
      <c r="E493" s="74"/>
      <c r="F493" s="76"/>
      <c r="G493" s="73"/>
    </row>
    <row r="494" spans="1:7" customFormat="1" hidden="1" x14ac:dyDescent="0.25">
      <c r="A494" s="73"/>
      <c r="B494" s="74"/>
      <c r="C494" s="74"/>
      <c r="D494" s="74"/>
      <c r="E494" s="74"/>
      <c r="F494" s="76"/>
      <c r="G494" s="73"/>
    </row>
    <row r="495" spans="1:7" x14ac:dyDescent="0.25"/>
    <row r="496" spans="1:7"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sheetData>
  <mergeCells count="4">
    <mergeCell ref="A1:G1"/>
    <mergeCell ref="A2:G2"/>
    <mergeCell ref="A3:G3"/>
    <mergeCell ref="B27:D27"/>
  </mergeCells>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1"/>
  <sheetViews>
    <sheetView tabSelected="1" view="pageBreakPreview" zoomScale="80" zoomScaleNormal="90" zoomScaleSheetLayoutView="80" workbookViewId="0">
      <selection sqref="A1:Q1"/>
    </sheetView>
  </sheetViews>
  <sheetFormatPr defaultColWidth="0" defaultRowHeight="15" zeroHeight="1" x14ac:dyDescent="0.25"/>
  <cols>
    <col min="1" max="1" width="9.140625" style="99" customWidth="1"/>
    <col min="2" max="2" width="18" style="99" customWidth="1"/>
    <col min="3" max="3" width="15.140625" style="99" customWidth="1"/>
    <col min="4" max="4" width="18.42578125" style="99" customWidth="1"/>
    <col min="5" max="5" width="21.42578125" style="99" customWidth="1"/>
    <col min="6" max="6" width="21.7109375" style="99" customWidth="1"/>
    <col min="7" max="7" width="18.7109375" style="99" customWidth="1"/>
    <col min="8" max="10" width="19.140625" style="99" customWidth="1"/>
    <col min="11" max="11" width="18" style="99" customWidth="1"/>
    <col min="12" max="16" width="17" style="99" customWidth="1"/>
    <col min="17" max="17" width="25.140625" style="99" customWidth="1"/>
    <col min="18" max="18" width="0" style="99" hidden="1" customWidth="1"/>
    <col min="19" max="16384" width="9.140625" style="99" hidden="1"/>
  </cols>
  <sheetData>
    <row r="1" spans="1:17" s="139" customFormat="1" ht="26.25" x14ac:dyDescent="0.25">
      <c r="A1" s="411" t="s">
        <v>460</v>
      </c>
      <c r="B1" s="412"/>
      <c r="C1" s="412"/>
      <c r="D1" s="412"/>
      <c r="E1" s="412"/>
      <c r="F1" s="412"/>
      <c r="G1" s="412"/>
      <c r="H1" s="412"/>
      <c r="I1" s="412"/>
      <c r="J1" s="412"/>
      <c r="K1" s="412"/>
      <c r="L1" s="412"/>
      <c r="M1" s="412"/>
      <c r="N1" s="412"/>
      <c r="O1" s="412"/>
      <c r="P1" s="412"/>
      <c r="Q1" s="412"/>
    </row>
    <row r="2" spans="1:17" s="139" customFormat="1" x14ac:dyDescent="0.25">
      <c r="A2" s="413" t="s">
        <v>914</v>
      </c>
      <c r="B2" s="414"/>
      <c r="C2" s="414"/>
      <c r="D2" s="414"/>
      <c r="E2" s="414"/>
      <c r="F2" s="414"/>
      <c r="G2" s="414"/>
      <c r="H2" s="414"/>
      <c r="I2" s="414"/>
      <c r="J2" s="414"/>
      <c r="K2" s="414"/>
      <c r="L2" s="414"/>
      <c r="M2" s="414"/>
      <c r="N2" s="414"/>
      <c r="O2" s="414"/>
      <c r="P2" s="414"/>
      <c r="Q2" s="414"/>
    </row>
    <row r="3" spans="1:17" x14ac:dyDescent="0.25">
      <c r="A3" s="443" t="s">
        <v>300</v>
      </c>
      <c r="B3" s="443" t="s">
        <v>282</v>
      </c>
      <c r="C3" s="443" t="s">
        <v>315</v>
      </c>
      <c r="D3" s="443" t="s">
        <v>317</v>
      </c>
      <c r="E3" s="443" t="s">
        <v>318</v>
      </c>
      <c r="F3" s="443" t="s">
        <v>301</v>
      </c>
      <c r="G3" s="443" t="s">
        <v>303</v>
      </c>
      <c r="H3" s="443" t="s">
        <v>75</v>
      </c>
      <c r="I3" s="443" t="s">
        <v>360</v>
      </c>
      <c r="J3" s="443" t="s">
        <v>361</v>
      </c>
      <c r="K3" s="443" t="s">
        <v>316</v>
      </c>
      <c r="L3" s="443" t="s">
        <v>319</v>
      </c>
      <c r="M3" s="444" t="s">
        <v>337</v>
      </c>
      <c r="N3" s="444" t="s">
        <v>461</v>
      </c>
      <c r="O3" s="444" t="s">
        <v>462</v>
      </c>
      <c r="P3" s="444" t="s">
        <v>362</v>
      </c>
      <c r="Q3" s="444" t="s">
        <v>302</v>
      </c>
    </row>
    <row r="4" spans="1:17" s="139" customFormat="1" x14ac:dyDescent="0.25">
      <c r="A4" s="198">
        <v>1</v>
      </c>
      <c r="B4" s="438" t="s">
        <v>517</v>
      </c>
      <c r="C4" s="438" t="s">
        <v>496</v>
      </c>
      <c r="D4" s="438" t="s">
        <v>739</v>
      </c>
      <c r="E4" s="438" t="s">
        <v>1011</v>
      </c>
      <c r="F4" s="439" t="s">
        <v>942</v>
      </c>
      <c r="G4" s="439" t="s">
        <v>1025</v>
      </c>
      <c r="H4" s="439" t="s">
        <v>915</v>
      </c>
      <c r="I4" s="439" t="s">
        <v>621</v>
      </c>
      <c r="J4" s="439" t="s">
        <v>535</v>
      </c>
      <c r="K4" s="439">
        <f>ROUND(L4,2)</f>
        <v>2.37</v>
      </c>
      <c r="L4" s="439">
        <v>2.37</v>
      </c>
      <c r="M4" s="439">
        <v>1.34</v>
      </c>
      <c r="N4" s="439" t="str">
        <f>CONCATENATE(ROUND(((L4-M4)/L4)*100,2),"%")</f>
        <v>43.46%</v>
      </c>
      <c r="O4" s="439" t="s">
        <v>780</v>
      </c>
      <c r="P4" s="440" t="s">
        <v>780</v>
      </c>
      <c r="Q4" s="441" t="s">
        <v>1076</v>
      </c>
    </row>
    <row r="5" spans="1:17" s="139" customFormat="1" x14ac:dyDescent="0.25">
      <c r="A5" s="198">
        <v>2</v>
      </c>
      <c r="B5" s="438" t="s">
        <v>517</v>
      </c>
      <c r="C5" s="438" t="s">
        <v>496</v>
      </c>
      <c r="D5" s="438" t="s">
        <v>739</v>
      </c>
      <c r="E5" s="438" t="s">
        <v>1011</v>
      </c>
      <c r="F5" s="439" t="s">
        <v>942</v>
      </c>
      <c r="G5" s="439" t="s">
        <v>1026</v>
      </c>
      <c r="H5" s="439" t="s">
        <v>916</v>
      </c>
      <c r="I5" s="439" t="s">
        <v>621</v>
      </c>
      <c r="J5" s="439" t="s">
        <v>535</v>
      </c>
      <c r="K5" s="439">
        <f t="shared" ref="K5:K68" si="0">ROUND(L5,2)</f>
        <v>9.67</v>
      </c>
      <c r="L5" s="439">
        <v>9.67</v>
      </c>
      <c r="M5" s="439">
        <v>8.8699999999999992</v>
      </c>
      <c r="N5" s="439" t="str">
        <f t="shared" ref="N5:N68" si="1">CONCATENATE(ROUND(((L5-M5)/L5)*100,2),"%")</f>
        <v>8.27%</v>
      </c>
      <c r="O5" s="439" t="s">
        <v>780</v>
      </c>
      <c r="P5" s="440" t="s">
        <v>780</v>
      </c>
      <c r="Q5" s="441" t="s">
        <v>1076</v>
      </c>
    </row>
    <row r="6" spans="1:17" s="139" customFormat="1" x14ac:dyDescent="0.25">
      <c r="A6" s="198">
        <v>3</v>
      </c>
      <c r="B6" s="438" t="s">
        <v>517</v>
      </c>
      <c r="C6" s="438" t="s">
        <v>496</v>
      </c>
      <c r="D6" s="438" t="s">
        <v>739</v>
      </c>
      <c r="E6" s="438" t="s">
        <v>1011</v>
      </c>
      <c r="F6" s="439" t="s">
        <v>942</v>
      </c>
      <c r="G6" s="439" t="s">
        <v>1027</v>
      </c>
      <c r="H6" s="439" t="s">
        <v>917</v>
      </c>
      <c r="I6" s="439" t="s">
        <v>621</v>
      </c>
      <c r="J6" s="439" t="s">
        <v>535</v>
      </c>
      <c r="K6" s="439">
        <f t="shared" si="0"/>
        <v>1.55</v>
      </c>
      <c r="L6" s="439">
        <v>1.55</v>
      </c>
      <c r="M6" s="439">
        <v>1.17</v>
      </c>
      <c r="N6" s="439" t="str">
        <f t="shared" si="1"/>
        <v>24.52%</v>
      </c>
      <c r="O6" s="439" t="s">
        <v>780</v>
      </c>
      <c r="P6" s="440" t="s">
        <v>780</v>
      </c>
      <c r="Q6" s="441" t="s">
        <v>1076</v>
      </c>
    </row>
    <row r="7" spans="1:17" s="139" customFormat="1" x14ac:dyDescent="0.25">
      <c r="A7" s="198">
        <v>4</v>
      </c>
      <c r="B7" s="438" t="s">
        <v>517</v>
      </c>
      <c r="C7" s="438" t="s">
        <v>496</v>
      </c>
      <c r="D7" s="438" t="s">
        <v>739</v>
      </c>
      <c r="E7" s="438" t="s">
        <v>1012</v>
      </c>
      <c r="F7" s="439" t="s">
        <v>918</v>
      </c>
      <c r="G7" s="439" t="s">
        <v>1028</v>
      </c>
      <c r="H7" s="439" t="s">
        <v>918</v>
      </c>
      <c r="I7" s="439" t="s">
        <v>621</v>
      </c>
      <c r="J7" s="439" t="s">
        <v>535</v>
      </c>
      <c r="K7" s="439">
        <f t="shared" si="0"/>
        <v>1.58</v>
      </c>
      <c r="L7" s="439">
        <v>1.58</v>
      </c>
      <c r="M7" s="439">
        <v>0.9</v>
      </c>
      <c r="N7" s="439" t="str">
        <f t="shared" si="1"/>
        <v>43.04%</v>
      </c>
      <c r="O7" s="439" t="s">
        <v>780</v>
      </c>
      <c r="P7" s="440" t="s">
        <v>780</v>
      </c>
      <c r="Q7" s="441" t="s">
        <v>1076</v>
      </c>
    </row>
    <row r="8" spans="1:17" s="139" customFormat="1" x14ac:dyDescent="0.25">
      <c r="A8" s="198">
        <v>5</v>
      </c>
      <c r="B8" s="438" t="s">
        <v>517</v>
      </c>
      <c r="C8" s="438" t="s">
        <v>496</v>
      </c>
      <c r="D8" s="438" t="s">
        <v>739</v>
      </c>
      <c r="E8" s="438" t="s">
        <v>1012</v>
      </c>
      <c r="F8" s="439" t="s">
        <v>918</v>
      </c>
      <c r="G8" s="439" t="s">
        <v>1029</v>
      </c>
      <c r="H8" s="439" t="s">
        <v>919</v>
      </c>
      <c r="I8" s="439" t="s">
        <v>621</v>
      </c>
      <c r="J8" s="439" t="s">
        <v>535</v>
      </c>
      <c r="K8" s="439">
        <f t="shared" si="0"/>
        <v>2.85</v>
      </c>
      <c r="L8" s="439">
        <v>2.85</v>
      </c>
      <c r="M8" s="439">
        <v>1.29</v>
      </c>
      <c r="N8" s="439" t="str">
        <f t="shared" si="1"/>
        <v>54.74%</v>
      </c>
      <c r="O8" s="439" t="s">
        <v>780</v>
      </c>
      <c r="P8" s="440" t="s">
        <v>780</v>
      </c>
      <c r="Q8" s="441" t="s">
        <v>1076</v>
      </c>
    </row>
    <row r="9" spans="1:17" s="139" customFormat="1" x14ac:dyDescent="0.25">
      <c r="A9" s="198">
        <v>6</v>
      </c>
      <c r="B9" s="438" t="s">
        <v>517</v>
      </c>
      <c r="C9" s="438" t="s">
        <v>496</v>
      </c>
      <c r="D9" s="438" t="s">
        <v>739</v>
      </c>
      <c r="E9" s="438" t="s">
        <v>1012</v>
      </c>
      <c r="F9" s="439" t="s">
        <v>943</v>
      </c>
      <c r="G9" s="439" t="s">
        <v>1030</v>
      </c>
      <c r="H9" s="439" t="s">
        <v>920</v>
      </c>
      <c r="I9" s="439" t="s">
        <v>621</v>
      </c>
      <c r="J9" s="439" t="s">
        <v>535</v>
      </c>
      <c r="K9" s="439">
        <f t="shared" si="0"/>
        <v>2.5299999999999998</v>
      </c>
      <c r="L9" s="439">
        <v>2.5299999999999998</v>
      </c>
      <c r="M9" s="439">
        <v>1.61</v>
      </c>
      <c r="N9" s="439" t="str">
        <f t="shared" si="1"/>
        <v>36.36%</v>
      </c>
      <c r="O9" s="439" t="s">
        <v>780</v>
      </c>
      <c r="P9" s="440" t="s">
        <v>780</v>
      </c>
      <c r="Q9" s="441" t="s">
        <v>1076</v>
      </c>
    </row>
    <row r="10" spans="1:17" s="139" customFormat="1" x14ac:dyDescent="0.25">
      <c r="A10" s="198">
        <v>7</v>
      </c>
      <c r="B10" s="438" t="s">
        <v>517</v>
      </c>
      <c r="C10" s="438" t="s">
        <v>496</v>
      </c>
      <c r="D10" s="438" t="s">
        <v>739</v>
      </c>
      <c r="E10" s="438" t="s">
        <v>1012</v>
      </c>
      <c r="F10" s="439" t="s">
        <v>943</v>
      </c>
      <c r="G10" s="439" t="s">
        <v>1031</v>
      </c>
      <c r="H10" s="439" t="s">
        <v>921</v>
      </c>
      <c r="I10" s="439" t="s">
        <v>621</v>
      </c>
      <c r="J10" s="439" t="s">
        <v>535</v>
      </c>
      <c r="K10" s="439">
        <f t="shared" si="0"/>
        <v>2.4</v>
      </c>
      <c r="L10" s="439">
        <v>2.4</v>
      </c>
      <c r="M10" s="439">
        <v>1.47</v>
      </c>
      <c r="N10" s="439" t="str">
        <f t="shared" si="1"/>
        <v>38.75%</v>
      </c>
      <c r="O10" s="439" t="s">
        <v>780</v>
      </c>
      <c r="P10" s="440" t="s">
        <v>780</v>
      </c>
      <c r="Q10" s="441" t="s">
        <v>1076</v>
      </c>
    </row>
    <row r="11" spans="1:17" s="139" customFormat="1" x14ac:dyDescent="0.25">
      <c r="A11" s="198">
        <v>8</v>
      </c>
      <c r="B11" s="438" t="s">
        <v>517</v>
      </c>
      <c r="C11" s="438" t="s">
        <v>496</v>
      </c>
      <c r="D11" s="438" t="s">
        <v>739</v>
      </c>
      <c r="E11" s="438" t="s">
        <v>1012</v>
      </c>
      <c r="F11" s="439" t="s">
        <v>944</v>
      </c>
      <c r="G11" s="439" t="s">
        <v>1032</v>
      </c>
      <c r="H11" s="439" t="s">
        <v>922</v>
      </c>
      <c r="I11" s="439" t="s">
        <v>621</v>
      </c>
      <c r="J11" s="439" t="s">
        <v>535</v>
      </c>
      <c r="K11" s="439">
        <f t="shared" si="0"/>
        <v>4.17</v>
      </c>
      <c r="L11" s="439">
        <v>4.17</v>
      </c>
      <c r="M11" s="439">
        <v>2.67</v>
      </c>
      <c r="N11" s="439" t="str">
        <f t="shared" si="1"/>
        <v>35.97%</v>
      </c>
      <c r="O11" s="439" t="s">
        <v>780</v>
      </c>
      <c r="P11" s="440" t="s">
        <v>780</v>
      </c>
      <c r="Q11" s="441" t="s">
        <v>1076</v>
      </c>
    </row>
    <row r="12" spans="1:17" s="139" customFormat="1" x14ac:dyDescent="0.25">
      <c r="A12" s="198">
        <v>9</v>
      </c>
      <c r="B12" s="438" t="s">
        <v>517</v>
      </c>
      <c r="C12" s="438" t="s">
        <v>496</v>
      </c>
      <c r="D12" s="438" t="s">
        <v>739</v>
      </c>
      <c r="E12" s="438" t="s">
        <v>1011</v>
      </c>
      <c r="F12" s="439" t="s">
        <v>945</v>
      </c>
      <c r="G12" s="439" t="s">
        <v>1033</v>
      </c>
      <c r="H12" s="439" t="s">
        <v>923</v>
      </c>
      <c r="I12" s="439" t="s">
        <v>621</v>
      </c>
      <c r="J12" s="439" t="s">
        <v>535</v>
      </c>
      <c r="K12" s="439">
        <f t="shared" si="0"/>
        <v>1.1599999999999999</v>
      </c>
      <c r="L12" s="439">
        <v>1.1599999999999999</v>
      </c>
      <c r="M12" s="439">
        <v>0.72</v>
      </c>
      <c r="N12" s="439" t="str">
        <f t="shared" si="1"/>
        <v>37.93%</v>
      </c>
      <c r="O12" s="439" t="s">
        <v>780</v>
      </c>
      <c r="P12" s="440" t="s">
        <v>780</v>
      </c>
      <c r="Q12" s="441" t="s">
        <v>1076</v>
      </c>
    </row>
    <row r="13" spans="1:17" s="139" customFormat="1" x14ac:dyDescent="0.25">
      <c r="A13" s="198">
        <v>10</v>
      </c>
      <c r="B13" s="438" t="s">
        <v>517</v>
      </c>
      <c r="C13" s="438" t="s">
        <v>496</v>
      </c>
      <c r="D13" s="438" t="s">
        <v>739</v>
      </c>
      <c r="E13" s="438" t="s">
        <v>1011</v>
      </c>
      <c r="F13" s="439" t="s">
        <v>945</v>
      </c>
      <c r="G13" s="439" t="s">
        <v>1034</v>
      </c>
      <c r="H13" s="439" t="s">
        <v>924</v>
      </c>
      <c r="I13" s="439" t="s">
        <v>621</v>
      </c>
      <c r="J13" s="439" t="s">
        <v>535</v>
      </c>
      <c r="K13" s="439">
        <f t="shared" si="0"/>
        <v>2.77</v>
      </c>
      <c r="L13" s="439">
        <v>2.77</v>
      </c>
      <c r="M13" s="439">
        <v>1.96</v>
      </c>
      <c r="N13" s="439" t="str">
        <f t="shared" si="1"/>
        <v>29.24%</v>
      </c>
      <c r="O13" s="439" t="s">
        <v>780</v>
      </c>
      <c r="P13" s="440" t="s">
        <v>780</v>
      </c>
      <c r="Q13" s="441" t="s">
        <v>1076</v>
      </c>
    </row>
    <row r="14" spans="1:17" s="139" customFormat="1" x14ac:dyDescent="0.25">
      <c r="A14" s="198">
        <v>11</v>
      </c>
      <c r="B14" s="438" t="s">
        <v>517</v>
      </c>
      <c r="C14" s="438" t="s">
        <v>496</v>
      </c>
      <c r="D14" s="438" t="s">
        <v>739</v>
      </c>
      <c r="E14" s="438" t="s">
        <v>1013</v>
      </c>
      <c r="F14" s="439" t="s">
        <v>926</v>
      </c>
      <c r="G14" s="439" t="s">
        <v>1035</v>
      </c>
      <c r="H14" s="439" t="s">
        <v>925</v>
      </c>
      <c r="I14" s="439" t="s">
        <v>621</v>
      </c>
      <c r="J14" s="439" t="s">
        <v>535</v>
      </c>
      <c r="K14" s="439">
        <f t="shared" si="0"/>
        <v>2.73</v>
      </c>
      <c r="L14" s="439">
        <v>2.73</v>
      </c>
      <c r="M14" s="439">
        <v>1.26</v>
      </c>
      <c r="N14" s="439" t="str">
        <f t="shared" si="1"/>
        <v>53.85%</v>
      </c>
      <c r="O14" s="439" t="s">
        <v>780</v>
      </c>
      <c r="P14" s="440" t="s">
        <v>780</v>
      </c>
      <c r="Q14" s="441" t="s">
        <v>1076</v>
      </c>
    </row>
    <row r="15" spans="1:17" s="139" customFormat="1" x14ac:dyDescent="0.25">
      <c r="A15" s="198">
        <v>12</v>
      </c>
      <c r="B15" s="438" t="s">
        <v>517</v>
      </c>
      <c r="C15" s="438" t="s">
        <v>496</v>
      </c>
      <c r="D15" s="438" t="s">
        <v>739</v>
      </c>
      <c r="E15" s="438" t="s">
        <v>1013</v>
      </c>
      <c r="F15" s="439" t="s">
        <v>926</v>
      </c>
      <c r="G15" s="439" t="s">
        <v>1036</v>
      </c>
      <c r="H15" s="439" t="s">
        <v>926</v>
      </c>
      <c r="I15" s="439" t="s">
        <v>621</v>
      </c>
      <c r="J15" s="439" t="s">
        <v>535</v>
      </c>
      <c r="K15" s="439">
        <f t="shared" si="0"/>
        <v>6.14</v>
      </c>
      <c r="L15" s="439">
        <v>6.14</v>
      </c>
      <c r="M15" s="439">
        <v>4.26</v>
      </c>
      <c r="N15" s="439" t="str">
        <f t="shared" si="1"/>
        <v>30.62%</v>
      </c>
      <c r="O15" s="439" t="s">
        <v>780</v>
      </c>
      <c r="P15" s="440" t="s">
        <v>780</v>
      </c>
      <c r="Q15" s="441" t="s">
        <v>1076</v>
      </c>
    </row>
    <row r="16" spans="1:17" s="139" customFormat="1" x14ac:dyDescent="0.25">
      <c r="A16" s="198">
        <v>13</v>
      </c>
      <c r="B16" s="438" t="s">
        <v>517</v>
      </c>
      <c r="C16" s="438" t="s">
        <v>496</v>
      </c>
      <c r="D16" s="438" t="s">
        <v>739</v>
      </c>
      <c r="E16" s="438" t="s">
        <v>1013</v>
      </c>
      <c r="F16" s="439" t="s">
        <v>946</v>
      </c>
      <c r="G16" s="439" t="s">
        <v>1037</v>
      </c>
      <c r="H16" s="439" t="s">
        <v>927</v>
      </c>
      <c r="I16" s="439" t="s">
        <v>621</v>
      </c>
      <c r="J16" s="439" t="s">
        <v>535</v>
      </c>
      <c r="K16" s="439">
        <f t="shared" si="0"/>
        <v>2.16</v>
      </c>
      <c r="L16" s="439">
        <v>2.16</v>
      </c>
      <c r="M16" s="439">
        <v>1.61</v>
      </c>
      <c r="N16" s="439" t="str">
        <f t="shared" si="1"/>
        <v>25.46%</v>
      </c>
      <c r="O16" s="439" t="s">
        <v>780</v>
      </c>
      <c r="P16" s="440" t="s">
        <v>780</v>
      </c>
      <c r="Q16" s="441" t="s">
        <v>1076</v>
      </c>
    </row>
    <row r="17" spans="1:17" s="139" customFormat="1" x14ac:dyDescent="0.25">
      <c r="A17" s="198">
        <v>14</v>
      </c>
      <c r="B17" s="438" t="s">
        <v>517</v>
      </c>
      <c r="C17" s="438" t="s">
        <v>496</v>
      </c>
      <c r="D17" s="438" t="s">
        <v>739</v>
      </c>
      <c r="E17" s="438" t="s">
        <v>1013</v>
      </c>
      <c r="F17" s="439" t="s">
        <v>947</v>
      </c>
      <c r="G17" s="439" t="s">
        <v>1038</v>
      </c>
      <c r="H17" s="439" t="s">
        <v>928</v>
      </c>
      <c r="I17" s="439" t="s">
        <v>621</v>
      </c>
      <c r="J17" s="439" t="s">
        <v>535</v>
      </c>
      <c r="K17" s="439">
        <f t="shared" si="0"/>
        <v>1.9</v>
      </c>
      <c r="L17" s="439">
        <v>1.9</v>
      </c>
      <c r="M17" s="439">
        <v>1.52</v>
      </c>
      <c r="N17" s="439" t="str">
        <f t="shared" si="1"/>
        <v>20%</v>
      </c>
      <c r="O17" s="439" t="s">
        <v>780</v>
      </c>
      <c r="P17" s="440" t="s">
        <v>780</v>
      </c>
      <c r="Q17" s="441" t="s">
        <v>1076</v>
      </c>
    </row>
    <row r="18" spans="1:17" s="139" customFormat="1" x14ac:dyDescent="0.25">
      <c r="A18" s="198">
        <v>15</v>
      </c>
      <c r="B18" s="438" t="s">
        <v>517</v>
      </c>
      <c r="C18" s="438" t="s">
        <v>496</v>
      </c>
      <c r="D18" s="438" t="s">
        <v>739</v>
      </c>
      <c r="E18" s="438" t="s">
        <v>1013</v>
      </c>
      <c r="F18" s="439" t="s">
        <v>947</v>
      </c>
      <c r="G18" s="439" t="s">
        <v>1039</v>
      </c>
      <c r="H18" s="439" t="s">
        <v>929</v>
      </c>
      <c r="I18" s="439" t="s">
        <v>621</v>
      </c>
      <c r="J18" s="439" t="s">
        <v>535</v>
      </c>
      <c r="K18" s="439">
        <f t="shared" si="0"/>
        <v>2.12</v>
      </c>
      <c r="L18" s="439">
        <v>2.12</v>
      </c>
      <c r="M18" s="439">
        <v>1.56</v>
      </c>
      <c r="N18" s="439" t="str">
        <f t="shared" si="1"/>
        <v>26.42%</v>
      </c>
      <c r="O18" s="439" t="s">
        <v>780</v>
      </c>
      <c r="P18" s="440" t="s">
        <v>780</v>
      </c>
      <c r="Q18" s="441" t="s">
        <v>1076</v>
      </c>
    </row>
    <row r="19" spans="1:17" s="139" customFormat="1" x14ac:dyDescent="0.25">
      <c r="A19" s="198">
        <v>16</v>
      </c>
      <c r="B19" s="438" t="s">
        <v>517</v>
      </c>
      <c r="C19" s="438" t="s">
        <v>496</v>
      </c>
      <c r="D19" s="438" t="s">
        <v>739</v>
      </c>
      <c r="E19" s="438" t="s">
        <v>1011</v>
      </c>
      <c r="F19" s="439" t="s">
        <v>948</v>
      </c>
      <c r="G19" s="439" t="s">
        <v>1040</v>
      </c>
      <c r="H19" s="439" t="s">
        <v>930</v>
      </c>
      <c r="I19" s="439" t="s">
        <v>621</v>
      </c>
      <c r="J19" s="439" t="s">
        <v>535</v>
      </c>
      <c r="K19" s="439">
        <f t="shared" si="0"/>
        <v>4</v>
      </c>
      <c r="L19" s="439">
        <v>4</v>
      </c>
      <c r="M19" s="439">
        <v>3.38</v>
      </c>
      <c r="N19" s="439" t="str">
        <f t="shared" si="1"/>
        <v>15.5%</v>
      </c>
      <c r="O19" s="439" t="s">
        <v>780</v>
      </c>
      <c r="P19" s="440" t="s">
        <v>780</v>
      </c>
      <c r="Q19" s="441" t="s">
        <v>1076</v>
      </c>
    </row>
    <row r="20" spans="1:17" s="139" customFormat="1" x14ac:dyDescent="0.25">
      <c r="A20" s="198">
        <v>17</v>
      </c>
      <c r="B20" s="438" t="s">
        <v>517</v>
      </c>
      <c r="C20" s="438" t="s">
        <v>496</v>
      </c>
      <c r="D20" s="438" t="s">
        <v>739</v>
      </c>
      <c r="E20" s="438" t="s">
        <v>1011</v>
      </c>
      <c r="F20" s="439" t="s">
        <v>948</v>
      </c>
      <c r="G20" s="439" t="s">
        <v>1041</v>
      </c>
      <c r="H20" s="439" t="s">
        <v>931</v>
      </c>
      <c r="I20" s="439" t="s">
        <v>621</v>
      </c>
      <c r="J20" s="439" t="s">
        <v>535</v>
      </c>
      <c r="K20" s="439">
        <f t="shared" si="0"/>
        <v>3.26</v>
      </c>
      <c r="L20" s="439">
        <v>3.26</v>
      </c>
      <c r="M20" s="439">
        <v>2.46</v>
      </c>
      <c r="N20" s="439" t="str">
        <f t="shared" si="1"/>
        <v>24.54%</v>
      </c>
      <c r="O20" s="439" t="s">
        <v>780</v>
      </c>
      <c r="P20" s="440" t="s">
        <v>780</v>
      </c>
      <c r="Q20" s="441" t="s">
        <v>1076</v>
      </c>
    </row>
    <row r="21" spans="1:17" s="139" customFormat="1" x14ac:dyDescent="0.25">
      <c r="A21" s="198">
        <v>18</v>
      </c>
      <c r="B21" s="438" t="s">
        <v>517</v>
      </c>
      <c r="C21" s="438" t="s">
        <v>496</v>
      </c>
      <c r="D21" s="438" t="s">
        <v>739</v>
      </c>
      <c r="E21" s="438" t="s">
        <v>1011</v>
      </c>
      <c r="F21" s="439" t="s">
        <v>948</v>
      </c>
      <c r="G21" s="439" t="s">
        <v>1042</v>
      </c>
      <c r="H21" s="439" t="s">
        <v>932</v>
      </c>
      <c r="I21" s="439" t="s">
        <v>621</v>
      </c>
      <c r="J21" s="439" t="s">
        <v>535</v>
      </c>
      <c r="K21" s="439">
        <f t="shared" si="0"/>
        <v>0.88</v>
      </c>
      <c r="L21" s="439">
        <v>0.88</v>
      </c>
      <c r="M21" s="439">
        <v>0.33</v>
      </c>
      <c r="N21" s="439" t="str">
        <f t="shared" si="1"/>
        <v>62.5%</v>
      </c>
      <c r="O21" s="439" t="s">
        <v>780</v>
      </c>
      <c r="P21" s="440" t="s">
        <v>780</v>
      </c>
      <c r="Q21" s="441" t="s">
        <v>1076</v>
      </c>
    </row>
    <row r="22" spans="1:17" s="139" customFormat="1" x14ac:dyDescent="0.25">
      <c r="A22" s="198">
        <v>19</v>
      </c>
      <c r="B22" s="438" t="s">
        <v>517</v>
      </c>
      <c r="C22" s="438" t="s">
        <v>496</v>
      </c>
      <c r="D22" s="438" t="s">
        <v>739</v>
      </c>
      <c r="E22" s="438" t="s">
        <v>1011</v>
      </c>
      <c r="F22" s="439" t="s">
        <v>949</v>
      </c>
      <c r="G22" s="439" t="s">
        <v>1043</v>
      </c>
      <c r="H22" s="439" t="s">
        <v>933</v>
      </c>
      <c r="I22" s="439" t="s">
        <v>621</v>
      </c>
      <c r="J22" s="439" t="s">
        <v>535</v>
      </c>
      <c r="K22" s="439">
        <f t="shared" si="0"/>
        <v>1.66</v>
      </c>
      <c r="L22" s="439">
        <v>1.66</v>
      </c>
      <c r="M22" s="439">
        <v>1.04</v>
      </c>
      <c r="N22" s="439" t="str">
        <f t="shared" si="1"/>
        <v>37.35%</v>
      </c>
      <c r="O22" s="439" t="s">
        <v>780</v>
      </c>
      <c r="P22" s="440" t="s">
        <v>780</v>
      </c>
      <c r="Q22" s="441" t="s">
        <v>1076</v>
      </c>
    </row>
    <row r="23" spans="1:17" s="139" customFormat="1" x14ac:dyDescent="0.25">
      <c r="A23" s="198">
        <v>20</v>
      </c>
      <c r="B23" s="438" t="s">
        <v>517</v>
      </c>
      <c r="C23" s="438" t="s">
        <v>496</v>
      </c>
      <c r="D23" s="438" t="s">
        <v>739</v>
      </c>
      <c r="E23" s="438" t="s">
        <v>1011</v>
      </c>
      <c r="F23" s="439" t="s">
        <v>949</v>
      </c>
      <c r="G23" s="439" t="s">
        <v>1044</v>
      </c>
      <c r="H23" s="439" t="s">
        <v>934</v>
      </c>
      <c r="I23" s="439" t="s">
        <v>621</v>
      </c>
      <c r="J23" s="439" t="s">
        <v>535</v>
      </c>
      <c r="K23" s="439">
        <f t="shared" si="0"/>
        <v>1.66</v>
      </c>
      <c r="L23" s="439">
        <v>1.66</v>
      </c>
      <c r="M23" s="439">
        <v>1.31</v>
      </c>
      <c r="N23" s="439" t="str">
        <f t="shared" si="1"/>
        <v>21.08%</v>
      </c>
      <c r="O23" s="439" t="s">
        <v>780</v>
      </c>
      <c r="P23" s="440" t="s">
        <v>780</v>
      </c>
      <c r="Q23" s="441" t="s">
        <v>1076</v>
      </c>
    </row>
    <row r="24" spans="1:17" s="139" customFormat="1" x14ac:dyDescent="0.25">
      <c r="A24" s="198">
        <v>21</v>
      </c>
      <c r="B24" s="438" t="s">
        <v>517</v>
      </c>
      <c r="C24" s="438" t="s">
        <v>496</v>
      </c>
      <c r="D24" s="438" t="s">
        <v>739</v>
      </c>
      <c r="E24" s="438" t="s">
        <v>1013</v>
      </c>
      <c r="F24" s="439" t="s">
        <v>950</v>
      </c>
      <c r="G24" s="439" t="s">
        <v>1045</v>
      </c>
      <c r="H24" s="439" t="s">
        <v>935</v>
      </c>
      <c r="I24" s="439" t="s">
        <v>871</v>
      </c>
      <c r="J24" s="439" t="s">
        <v>535</v>
      </c>
      <c r="K24" s="439">
        <f t="shared" si="0"/>
        <v>0.05</v>
      </c>
      <c r="L24" s="439">
        <v>0.05</v>
      </c>
      <c r="M24" s="439">
        <v>0.04</v>
      </c>
      <c r="N24" s="439" t="str">
        <f t="shared" si="1"/>
        <v>20%</v>
      </c>
      <c r="O24" s="439" t="s">
        <v>780</v>
      </c>
      <c r="P24" s="440" t="s">
        <v>780</v>
      </c>
      <c r="Q24" s="441" t="s">
        <v>1076</v>
      </c>
    </row>
    <row r="25" spans="1:17" s="139" customFormat="1" x14ac:dyDescent="0.25">
      <c r="A25" s="198">
        <v>22</v>
      </c>
      <c r="B25" s="438" t="s">
        <v>517</v>
      </c>
      <c r="C25" s="438" t="s">
        <v>496</v>
      </c>
      <c r="D25" s="438" t="s">
        <v>739</v>
      </c>
      <c r="E25" s="438" t="s">
        <v>1013</v>
      </c>
      <c r="F25" s="439" t="s">
        <v>950</v>
      </c>
      <c r="G25" s="439" t="s">
        <v>1046</v>
      </c>
      <c r="H25" s="439" t="s">
        <v>936</v>
      </c>
      <c r="I25" s="439" t="s">
        <v>621</v>
      </c>
      <c r="J25" s="439" t="s">
        <v>535</v>
      </c>
      <c r="K25" s="439">
        <f t="shared" si="0"/>
        <v>4.6900000000000004</v>
      </c>
      <c r="L25" s="439">
        <v>4.6900000000000004</v>
      </c>
      <c r="M25" s="439">
        <v>3.55</v>
      </c>
      <c r="N25" s="439" t="str">
        <f t="shared" si="1"/>
        <v>24.31%</v>
      </c>
      <c r="O25" s="439" t="s">
        <v>780</v>
      </c>
      <c r="P25" s="440" t="s">
        <v>780</v>
      </c>
      <c r="Q25" s="441" t="s">
        <v>1076</v>
      </c>
    </row>
    <row r="26" spans="1:17" s="139" customFormat="1" x14ac:dyDescent="0.25">
      <c r="A26" s="198">
        <v>23</v>
      </c>
      <c r="B26" s="438" t="s">
        <v>517</v>
      </c>
      <c r="C26" s="438" t="s">
        <v>496</v>
      </c>
      <c r="D26" s="438" t="s">
        <v>739</v>
      </c>
      <c r="E26" s="438" t="s">
        <v>1013</v>
      </c>
      <c r="F26" s="439" t="s">
        <v>950</v>
      </c>
      <c r="G26" s="439" t="s">
        <v>1047</v>
      </c>
      <c r="H26" s="439" t="s">
        <v>937</v>
      </c>
      <c r="I26" s="439" t="s">
        <v>621</v>
      </c>
      <c r="J26" s="439" t="s">
        <v>535</v>
      </c>
      <c r="K26" s="439">
        <f t="shared" si="0"/>
        <v>2.68</v>
      </c>
      <c r="L26" s="439">
        <v>2.68</v>
      </c>
      <c r="M26" s="439">
        <v>1.23</v>
      </c>
      <c r="N26" s="439" t="str">
        <f t="shared" si="1"/>
        <v>54.1%</v>
      </c>
      <c r="O26" s="439" t="s">
        <v>780</v>
      </c>
      <c r="P26" s="440" t="s">
        <v>780</v>
      </c>
      <c r="Q26" s="441" t="s">
        <v>1076</v>
      </c>
    </row>
    <row r="27" spans="1:17" s="139" customFormat="1" x14ac:dyDescent="0.25">
      <c r="A27" s="198">
        <v>24</v>
      </c>
      <c r="B27" s="438" t="s">
        <v>517</v>
      </c>
      <c r="C27" s="438" t="s">
        <v>496</v>
      </c>
      <c r="D27" s="438" t="s">
        <v>739</v>
      </c>
      <c r="E27" s="438" t="s">
        <v>1013</v>
      </c>
      <c r="F27" s="439" t="s">
        <v>950</v>
      </c>
      <c r="G27" s="439" t="s">
        <v>1048</v>
      </c>
      <c r="H27" s="439" t="s">
        <v>938</v>
      </c>
      <c r="I27" s="439" t="s">
        <v>871</v>
      </c>
      <c r="J27" s="439" t="s">
        <v>535</v>
      </c>
      <c r="K27" s="439">
        <f t="shared" si="0"/>
        <v>1.29</v>
      </c>
      <c r="L27" s="439">
        <v>1.29</v>
      </c>
      <c r="M27" s="439">
        <v>0.75</v>
      </c>
      <c r="N27" s="439" t="str">
        <f t="shared" si="1"/>
        <v>41.86%</v>
      </c>
      <c r="O27" s="439" t="s">
        <v>780</v>
      </c>
      <c r="P27" s="440" t="s">
        <v>780</v>
      </c>
      <c r="Q27" s="441" t="s">
        <v>1076</v>
      </c>
    </row>
    <row r="28" spans="1:17" s="139" customFormat="1" x14ac:dyDescent="0.25">
      <c r="A28" s="198">
        <v>25</v>
      </c>
      <c r="B28" s="438" t="s">
        <v>517</v>
      </c>
      <c r="C28" s="438" t="s">
        <v>496</v>
      </c>
      <c r="D28" s="438" t="s">
        <v>739</v>
      </c>
      <c r="E28" s="438" t="s">
        <v>1013</v>
      </c>
      <c r="F28" s="439" t="s">
        <v>950</v>
      </c>
      <c r="G28" s="439" t="s">
        <v>1049</v>
      </c>
      <c r="H28" s="439" t="s">
        <v>939</v>
      </c>
      <c r="I28" s="439" t="s">
        <v>621</v>
      </c>
      <c r="J28" s="439" t="s">
        <v>535</v>
      </c>
      <c r="K28" s="439">
        <f t="shared" si="0"/>
        <v>1.58</v>
      </c>
      <c r="L28" s="439">
        <v>1.58</v>
      </c>
      <c r="M28" s="439">
        <v>0.92</v>
      </c>
      <c r="N28" s="439" t="str">
        <f t="shared" si="1"/>
        <v>41.77%</v>
      </c>
      <c r="O28" s="439" t="s">
        <v>780</v>
      </c>
      <c r="P28" s="440" t="s">
        <v>780</v>
      </c>
      <c r="Q28" s="441" t="s">
        <v>1076</v>
      </c>
    </row>
    <row r="29" spans="1:17" s="139" customFormat="1" x14ac:dyDescent="0.25">
      <c r="A29" s="198">
        <v>26</v>
      </c>
      <c r="B29" s="438" t="s">
        <v>517</v>
      </c>
      <c r="C29" s="438" t="s">
        <v>496</v>
      </c>
      <c r="D29" s="438" t="s">
        <v>497</v>
      </c>
      <c r="E29" s="438" t="s">
        <v>874</v>
      </c>
      <c r="F29" s="439" t="s">
        <v>873</v>
      </c>
      <c r="G29" s="439" t="s">
        <v>1050</v>
      </c>
      <c r="H29" s="439" t="s">
        <v>940</v>
      </c>
      <c r="I29" s="439" t="s">
        <v>621</v>
      </c>
      <c r="J29" s="439" t="s">
        <v>535</v>
      </c>
      <c r="K29" s="439">
        <f t="shared" si="0"/>
        <v>3.7</v>
      </c>
      <c r="L29" s="439">
        <v>3.7</v>
      </c>
      <c r="M29" s="439">
        <v>2.4900000000000002</v>
      </c>
      <c r="N29" s="439" t="str">
        <f t="shared" si="1"/>
        <v>32.7%</v>
      </c>
      <c r="O29" s="439" t="s">
        <v>780</v>
      </c>
      <c r="P29" s="440" t="s">
        <v>780</v>
      </c>
      <c r="Q29" s="441" t="s">
        <v>1076</v>
      </c>
    </row>
    <row r="30" spans="1:17" s="139" customFormat="1" x14ac:dyDescent="0.25">
      <c r="A30" s="198">
        <v>27</v>
      </c>
      <c r="B30" s="438" t="s">
        <v>517</v>
      </c>
      <c r="C30" s="438" t="s">
        <v>496</v>
      </c>
      <c r="D30" s="438" t="s">
        <v>497</v>
      </c>
      <c r="E30" s="438" t="s">
        <v>874</v>
      </c>
      <c r="F30" s="439" t="s">
        <v>873</v>
      </c>
      <c r="G30" s="439">
        <v>432121101</v>
      </c>
      <c r="H30" s="439" t="s">
        <v>941</v>
      </c>
      <c r="I30" s="439" t="s">
        <v>621</v>
      </c>
      <c r="J30" s="439" t="s">
        <v>535</v>
      </c>
      <c r="K30" s="439">
        <f t="shared" si="0"/>
        <v>11.43</v>
      </c>
      <c r="L30" s="439">
        <v>11.43</v>
      </c>
      <c r="M30" s="439">
        <v>7.28</v>
      </c>
      <c r="N30" s="439" t="str">
        <f t="shared" si="1"/>
        <v>36.31%</v>
      </c>
      <c r="O30" s="439" t="s">
        <v>780</v>
      </c>
      <c r="P30" s="440" t="s">
        <v>780</v>
      </c>
      <c r="Q30" s="441" t="s">
        <v>1076</v>
      </c>
    </row>
    <row r="31" spans="1:17" s="139" customFormat="1" x14ac:dyDescent="0.25">
      <c r="A31" s="198">
        <v>28</v>
      </c>
      <c r="B31" s="438" t="s">
        <v>517</v>
      </c>
      <c r="C31" s="438" t="s">
        <v>506</v>
      </c>
      <c r="D31" s="438" t="s">
        <v>505</v>
      </c>
      <c r="E31" s="438" t="s">
        <v>1015</v>
      </c>
      <c r="F31" s="439" t="s">
        <v>951</v>
      </c>
      <c r="G31" s="439">
        <v>452147201</v>
      </c>
      <c r="H31" s="439" t="s">
        <v>951</v>
      </c>
      <c r="I31" s="439" t="s">
        <v>621</v>
      </c>
      <c r="J31" s="439" t="s">
        <v>535</v>
      </c>
      <c r="K31" s="439">
        <f t="shared" si="0"/>
        <v>2.11</v>
      </c>
      <c r="L31" s="439">
        <v>2.11</v>
      </c>
      <c r="M31" s="439">
        <v>1.42</v>
      </c>
      <c r="N31" s="439" t="str">
        <f t="shared" si="1"/>
        <v>32.7%</v>
      </c>
      <c r="O31" s="439" t="s">
        <v>780</v>
      </c>
      <c r="P31" s="440" t="s">
        <v>780</v>
      </c>
      <c r="Q31" s="441" t="s">
        <v>1076</v>
      </c>
    </row>
    <row r="32" spans="1:17" s="139" customFormat="1" x14ac:dyDescent="0.25">
      <c r="A32" s="198">
        <v>29</v>
      </c>
      <c r="B32" s="438" t="s">
        <v>517</v>
      </c>
      <c r="C32" s="438" t="s">
        <v>506</v>
      </c>
      <c r="D32" s="438" t="s">
        <v>505</v>
      </c>
      <c r="E32" s="438" t="s">
        <v>1016</v>
      </c>
      <c r="F32" s="439" t="s">
        <v>952</v>
      </c>
      <c r="G32" s="439">
        <v>452121203</v>
      </c>
      <c r="H32" s="439" t="s">
        <v>952</v>
      </c>
      <c r="I32" s="439" t="s">
        <v>621</v>
      </c>
      <c r="J32" s="439" t="s">
        <v>535</v>
      </c>
      <c r="K32" s="439">
        <f t="shared" si="0"/>
        <v>4.22</v>
      </c>
      <c r="L32" s="439">
        <v>4.22</v>
      </c>
      <c r="M32" s="439">
        <v>2.57</v>
      </c>
      <c r="N32" s="439" t="str">
        <f t="shared" si="1"/>
        <v>39.1%</v>
      </c>
      <c r="O32" s="439" t="s">
        <v>780</v>
      </c>
      <c r="P32" s="440" t="s">
        <v>780</v>
      </c>
      <c r="Q32" s="441" t="s">
        <v>1076</v>
      </c>
    </row>
    <row r="33" spans="1:17" s="139" customFormat="1" x14ac:dyDescent="0.25">
      <c r="A33" s="198">
        <v>30</v>
      </c>
      <c r="B33" s="438" t="s">
        <v>517</v>
      </c>
      <c r="C33" s="438" t="s">
        <v>506</v>
      </c>
      <c r="D33" s="438" t="s">
        <v>505</v>
      </c>
      <c r="E33" s="438" t="s">
        <v>1015</v>
      </c>
      <c r="F33" s="439" t="s">
        <v>953</v>
      </c>
      <c r="G33" s="439">
        <v>452141203</v>
      </c>
      <c r="H33" s="439" t="s">
        <v>953</v>
      </c>
      <c r="I33" s="439" t="s">
        <v>621</v>
      </c>
      <c r="J33" s="439" t="s">
        <v>535</v>
      </c>
      <c r="K33" s="439">
        <f t="shared" si="0"/>
        <v>2.7</v>
      </c>
      <c r="L33" s="439">
        <v>2.7</v>
      </c>
      <c r="M33" s="439">
        <v>1.76</v>
      </c>
      <c r="N33" s="439" t="str">
        <f t="shared" si="1"/>
        <v>34.81%</v>
      </c>
      <c r="O33" s="439" t="s">
        <v>780</v>
      </c>
      <c r="P33" s="440" t="s">
        <v>780</v>
      </c>
      <c r="Q33" s="441" t="s">
        <v>1076</v>
      </c>
    </row>
    <row r="34" spans="1:17" s="139" customFormat="1" x14ac:dyDescent="0.25">
      <c r="A34" s="198">
        <v>31</v>
      </c>
      <c r="B34" s="438" t="s">
        <v>517</v>
      </c>
      <c r="C34" s="438" t="s">
        <v>506</v>
      </c>
      <c r="D34" s="438" t="s">
        <v>505</v>
      </c>
      <c r="E34" s="438" t="s">
        <v>1017</v>
      </c>
      <c r="F34" s="439" t="s">
        <v>872</v>
      </c>
      <c r="G34" s="439">
        <v>452112205</v>
      </c>
      <c r="H34" s="439" t="s">
        <v>872</v>
      </c>
      <c r="I34" s="439" t="s">
        <v>621</v>
      </c>
      <c r="J34" s="439" t="s">
        <v>535</v>
      </c>
      <c r="K34" s="439">
        <f t="shared" si="0"/>
        <v>4.72</v>
      </c>
      <c r="L34" s="439">
        <v>4.72</v>
      </c>
      <c r="M34" s="439">
        <v>3.22</v>
      </c>
      <c r="N34" s="439" t="str">
        <f t="shared" si="1"/>
        <v>31.78%</v>
      </c>
      <c r="O34" s="439" t="s">
        <v>780</v>
      </c>
      <c r="P34" s="440" t="s">
        <v>780</v>
      </c>
      <c r="Q34" s="441" t="s">
        <v>1076</v>
      </c>
    </row>
    <row r="35" spans="1:17" s="139" customFormat="1" x14ac:dyDescent="0.25">
      <c r="A35" s="198">
        <v>32</v>
      </c>
      <c r="B35" s="438" t="s">
        <v>517</v>
      </c>
      <c r="C35" s="438" t="s">
        <v>506</v>
      </c>
      <c r="D35" s="438" t="s">
        <v>505</v>
      </c>
      <c r="E35" s="438" t="s">
        <v>1016</v>
      </c>
      <c r="F35" s="439" t="s">
        <v>954</v>
      </c>
      <c r="G35" s="439">
        <v>452124203</v>
      </c>
      <c r="H35" s="439" t="s">
        <v>954</v>
      </c>
      <c r="I35" s="439" t="s">
        <v>621</v>
      </c>
      <c r="J35" s="439" t="s">
        <v>535</v>
      </c>
      <c r="K35" s="439">
        <f t="shared" si="0"/>
        <v>0.42</v>
      </c>
      <c r="L35" s="439">
        <v>0.42</v>
      </c>
      <c r="M35" s="439">
        <v>0.28999999999999998</v>
      </c>
      <c r="N35" s="439" t="str">
        <f t="shared" si="1"/>
        <v>30.95%</v>
      </c>
      <c r="O35" s="439" t="s">
        <v>780</v>
      </c>
      <c r="P35" s="440" t="s">
        <v>780</v>
      </c>
      <c r="Q35" s="441" t="s">
        <v>1076</v>
      </c>
    </row>
    <row r="36" spans="1:17" s="139" customFormat="1" x14ac:dyDescent="0.25">
      <c r="A36" s="198">
        <v>33</v>
      </c>
      <c r="B36" s="438" t="s">
        <v>517</v>
      </c>
      <c r="C36" s="438" t="s">
        <v>506</v>
      </c>
      <c r="D36" s="438" t="s">
        <v>505</v>
      </c>
      <c r="E36" s="438" t="s">
        <v>1017</v>
      </c>
      <c r="F36" s="439" t="s">
        <v>961</v>
      </c>
      <c r="G36" s="439">
        <v>452112201</v>
      </c>
      <c r="H36" s="439" t="s">
        <v>870</v>
      </c>
      <c r="I36" s="439" t="s">
        <v>868</v>
      </c>
      <c r="J36" s="439" t="s">
        <v>535</v>
      </c>
      <c r="K36" s="439">
        <f t="shared" si="0"/>
        <v>6.24</v>
      </c>
      <c r="L36" s="439">
        <v>6.24</v>
      </c>
      <c r="M36" s="439">
        <v>4.8600000000000003</v>
      </c>
      <c r="N36" s="439" t="str">
        <f t="shared" si="1"/>
        <v>22.12%</v>
      </c>
      <c r="O36" s="439" t="s">
        <v>780</v>
      </c>
      <c r="P36" s="440" t="s">
        <v>780</v>
      </c>
      <c r="Q36" s="441" t="s">
        <v>1076</v>
      </c>
    </row>
    <row r="37" spans="1:17" s="139" customFormat="1" x14ac:dyDescent="0.25">
      <c r="A37" s="198">
        <v>34</v>
      </c>
      <c r="B37" s="438" t="s">
        <v>517</v>
      </c>
      <c r="C37" s="438" t="s">
        <v>506</v>
      </c>
      <c r="D37" s="438" t="s">
        <v>505</v>
      </c>
      <c r="E37" s="438" t="s">
        <v>1018</v>
      </c>
      <c r="F37" s="439" t="s">
        <v>962</v>
      </c>
      <c r="G37" s="439">
        <v>452163203</v>
      </c>
      <c r="H37" s="439" t="s">
        <v>955</v>
      </c>
      <c r="I37" s="439" t="s">
        <v>621</v>
      </c>
      <c r="J37" s="439" t="s">
        <v>535</v>
      </c>
      <c r="K37" s="439">
        <f t="shared" si="0"/>
        <v>0.48</v>
      </c>
      <c r="L37" s="439">
        <v>0.48</v>
      </c>
      <c r="M37" s="439">
        <v>0.37</v>
      </c>
      <c r="N37" s="439" t="str">
        <f t="shared" si="1"/>
        <v>22.92%</v>
      </c>
      <c r="O37" s="439" t="s">
        <v>780</v>
      </c>
      <c r="P37" s="440" t="s">
        <v>780</v>
      </c>
      <c r="Q37" s="441" t="s">
        <v>1076</v>
      </c>
    </row>
    <row r="38" spans="1:17" s="139" customFormat="1" x14ac:dyDescent="0.25">
      <c r="A38" s="198">
        <v>35</v>
      </c>
      <c r="B38" s="438" t="s">
        <v>517</v>
      </c>
      <c r="C38" s="438" t="s">
        <v>506</v>
      </c>
      <c r="D38" s="438" t="s">
        <v>505</v>
      </c>
      <c r="E38" s="438" t="s">
        <v>1016</v>
      </c>
      <c r="F38" s="439" t="s">
        <v>956</v>
      </c>
      <c r="G38" s="439">
        <v>452122202</v>
      </c>
      <c r="H38" s="439" t="s">
        <v>956</v>
      </c>
      <c r="I38" s="439" t="s">
        <v>621</v>
      </c>
      <c r="J38" s="439" t="s">
        <v>535</v>
      </c>
      <c r="K38" s="439">
        <f t="shared" si="0"/>
        <v>4.8499999999999996</v>
      </c>
      <c r="L38" s="439">
        <v>4.8499999999999996</v>
      </c>
      <c r="M38" s="439">
        <v>3.62</v>
      </c>
      <c r="N38" s="439" t="str">
        <f t="shared" si="1"/>
        <v>25.36%</v>
      </c>
      <c r="O38" s="439" t="s">
        <v>780</v>
      </c>
      <c r="P38" s="440" t="s">
        <v>780</v>
      </c>
      <c r="Q38" s="441" t="s">
        <v>1076</v>
      </c>
    </row>
    <row r="39" spans="1:17" s="139" customFormat="1" x14ac:dyDescent="0.25">
      <c r="A39" s="198">
        <v>36</v>
      </c>
      <c r="B39" s="438" t="s">
        <v>517</v>
      </c>
      <c r="C39" s="438" t="s">
        <v>506</v>
      </c>
      <c r="D39" s="438" t="s">
        <v>505</v>
      </c>
      <c r="E39" s="438" t="s">
        <v>1018</v>
      </c>
      <c r="F39" s="439" t="s">
        <v>963</v>
      </c>
      <c r="G39" s="439">
        <v>452162203</v>
      </c>
      <c r="H39" s="439" t="s">
        <v>957</v>
      </c>
      <c r="I39" s="439" t="s">
        <v>621</v>
      </c>
      <c r="J39" s="439" t="s">
        <v>535</v>
      </c>
      <c r="K39" s="439">
        <f t="shared" si="0"/>
        <v>5.89</v>
      </c>
      <c r="L39" s="439">
        <v>5.89</v>
      </c>
      <c r="M39" s="439">
        <v>4.67</v>
      </c>
      <c r="N39" s="439" t="str">
        <f t="shared" si="1"/>
        <v>20.71%</v>
      </c>
      <c r="O39" s="439" t="s">
        <v>780</v>
      </c>
      <c r="P39" s="440" t="s">
        <v>780</v>
      </c>
      <c r="Q39" s="441" t="s">
        <v>1076</v>
      </c>
    </row>
    <row r="40" spans="1:17" s="139" customFormat="1" x14ac:dyDescent="0.25">
      <c r="A40" s="198">
        <v>37</v>
      </c>
      <c r="B40" s="438" t="s">
        <v>517</v>
      </c>
      <c r="C40" s="438" t="s">
        <v>506</v>
      </c>
      <c r="D40" s="438" t="s">
        <v>505</v>
      </c>
      <c r="E40" s="438" t="s">
        <v>1017</v>
      </c>
      <c r="F40" s="439" t="s">
        <v>958</v>
      </c>
      <c r="G40" s="439">
        <v>452113205</v>
      </c>
      <c r="H40" s="439" t="s">
        <v>958</v>
      </c>
      <c r="I40" s="439" t="s">
        <v>621</v>
      </c>
      <c r="J40" s="439" t="s">
        <v>535</v>
      </c>
      <c r="K40" s="439">
        <f t="shared" si="0"/>
        <v>8.65</v>
      </c>
      <c r="L40" s="439">
        <v>8.65</v>
      </c>
      <c r="M40" s="439">
        <v>6.65</v>
      </c>
      <c r="N40" s="439" t="str">
        <f t="shared" si="1"/>
        <v>23.12%</v>
      </c>
      <c r="O40" s="439" t="s">
        <v>780</v>
      </c>
      <c r="P40" s="440" t="s">
        <v>780</v>
      </c>
      <c r="Q40" s="441" t="s">
        <v>1076</v>
      </c>
    </row>
    <row r="41" spans="1:17" s="139" customFormat="1" x14ac:dyDescent="0.25">
      <c r="A41" s="198">
        <v>38</v>
      </c>
      <c r="B41" s="438" t="s">
        <v>517</v>
      </c>
      <c r="C41" s="438" t="s">
        <v>506</v>
      </c>
      <c r="D41" s="438" t="s">
        <v>505</v>
      </c>
      <c r="E41" s="438" t="s">
        <v>1016</v>
      </c>
      <c r="F41" s="439" t="s">
        <v>959</v>
      </c>
      <c r="G41" s="439">
        <v>452154202</v>
      </c>
      <c r="H41" s="439" t="s">
        <v>959</v>
      </c>
      <c r="I41" s="439" t="s">
        <v>621</v>
      </c>
      <c r="J41" s="439" t="s">
        <v>535</v>
      </c>
      <c r="K41" s="439">
        <f t="shared" si="0"/>
        <v>1.37</v>
      </c>
      <c r="L41" s="439">
        <v>1.37</v>
      </c>
      <c r="M41" s="439">
        <v>0.89</v>
      </c>
      <c r="N41" s="439" t="str">
        <f t="shared" si="1"/>
        <v>35.04%</v>
      </c>
      <c r="O41" s="439" t="s">
        <v>780</v>
      </c>
      <c r="P41" s="440" t="s">
        <v>780</v>
      </c>
      <c r="Q41" s="441" t="s">
        <v>1076</v>
      </c>
    </row>
    <row r="42" spans="1:17" s="139" customFormat="1" x14ac:dyDescent="0.25">
      <c r="A42" s="198">
        <v>39</v>
      </c>
      <c r="B42" s="438" t="s">
        <v>517</v>
      </c>
      <c r="C42" s="438" t="s">
        <v>506</v>
      </c>
      <c r="D42" s="438" t="s">
        <v>737</v>
      </c>
      <c r="E42" s="438" t="s">
        <v>1019</v>
      </c>
      <c r="F42" s="439" t="s">
        <v>964</v>
      </c>
      <c r="G42" s="439">
        <v>452322204</v>
      </c>
      <c r="H42" s="439" t="s">
        <v>960</v>
      </c>
      <c r="I42" s="439" t="s">
        <v>868</v>
      </c>
      <c r="J42" s="439" t="s">
        <v>535</v>
      </c>
      <c r="K42" s="439">
        <f t="shared" si="0"/>
        <v>3.89</v>
      </c>
      <c r="L42" s="439">
        <v>3.89</v>
      </c>
      <c r="M42" s="439">
        <v>2.56</v>
      </c>
      <c r="N42" s="439" t="str">
        <f t="shared" si="1"/>
        <v>34.19%</v>
      </c>
      <c r="O42" s="439" t="s">
        <v>780</v>
      </c>
      <c r="P42" s="440" t="s">
        <v>780</v>
      </c>
      <c r="Q42" s="441" t="s">
        <v>1076</v>
      </c>
    </row>
    <row r="43" spans="1:17" s="139" customFormat="1" x14ac:dyDescent="0.25">
      <c r="A43" s="198">
        <v>40</v>
      </c>
      <c r="B43" s="438" t="s">
        <v>517</v>
      </c>
      <c r="C43" s="438" t="s">
        <v>504</v>
      </c>
      <c r="D43" s="438" t="s">
        <v>731</v>
      </c>
      <c r="E43" s="438" t="s">
        <v>1020</v>
      </c>
      <c r="F43" s="439" t="s">
        <v>983</v>
      </c>
      <c r="G43" s="439">
        <v>442211303</v>
      </c>
      <c r="H43" s="439" t="s">
        <v>965</v>
      </c>
      <c r="I43" s="439" t="s">
        <v>621</v>
      </c>
      <c r="J43" s="439" t="s">
        <v>535</v>
      </c>
      <c r="K43" s="439">
        <f t="shared" si="0"/>
        <v>2.42</v>
      </c>
      <c r="L43" s="439">
        <v>2.42</v>
      </c>
      <c r="M43" s="439">
        <v>1.05</v>
      </c>
      <c r="N43" s="439" t="str">
        <f t="shared" si="1"/>
        <v>56.61%</v>
      </c>
      <c r="O43" s="439" t="s">
        <v>780</v>
      </c>
      <c r="P43" s="440" t="s">
        <v>780</v>
      </c>
      <c r="Q43" s="441" t="s">
        <v>1076</v>
      </c>
    </row>
    <row r="44" spans="1:17" s="139" customFormat="1" x14ac:dyDescent="0.25">
      <c r="A44" s="198">
        <v>41</v>
      </c>
      <c r="B44" s="438" t="s">
        <v>517</v>
      </c>
      <c r="C44" s="438" t="s">
        <v>504</v>
      </c>
      <c r="D44" s="438" t="s">
        <v>731</v>
      </c>
      <c r="E44" s="438" t="s">
        <v>1020</v>
      </c>
      <c r="F44" s="439" t="s">
        <v>984</v>
      </c>
      <c r="G44" s="439">
        <v>442212501</v>
      </c>
      <c r="H44" s="439" t="s">
        <v>966</v>
      </c>
      <c r="I44" s="439" t="s">
        <v>621</v>
      </c>
      <c r="J44" s="439" t="s">
        <v>535</v>
      </c>
      <c r="K44" s="439">
        <f t="shared" si="0"/>
        <v>2.4500000000000002</v>
      </c>
      <c r="L44" s="439">
        <v>2.4500000000000002</v>
      </c>
      <c r="M44" s="439">
        <v>1.23</v>
      </c>
      <c r="N44" s="439" t="str">
        <f t="shared" si="1"/>
        <v>49.8%</v>
      </c>
      <c r="O44" s="439" t="s">
        <v>780</v>
      </c>
      <c r="P44" s="440" t="s">
        <v>780</v>
      </c>
      <c r="Q44" s="441" t="s">
        <v>1076</v>
      </c>
    </row>
    <row r="45" spans="1:17" s="139" customFormat="1" x14ac:dyDescent="0.25">
      <c r="A45" s="198">
        <v>42</v>
      </c>
      <c r="B45" s="438" t="s">
        <v>517</v>
      </c>
      <c r="C45" s="438" t="s">
        <v>504</v>
      </c>
      <c r="D45" s="438" t="s">
        <v>733</v>
      </c>
      <c r="E45" s="438" t="s">
        <v>1021</v>
      </c>
      <c r="F45" s="439" t="s">
        <v>985</v>
      </c>
      <c r="G45" s="439">
        <v>442121101</v>
      </c>
      <c r="H45" s="439" t="s">
        <v>967</v>
      </c>
      <c r="I45" s="439" t="s">
        <v>868</v>
      </c>
      <c r="J45" s="439" t="s">
        <v>535</v>
      </c>
      <c r="K45" s="439">
        <f t="shared" si="0"/>
        <v>0.41</v>
      </c>
      <c r="L45" s="439">
        <v>0.41</v>
      </c>
      <c r="M45" s="439">
        <v>0.24</v>
      </c>
      <c r="N45" s="439" t="str">
        <f t="shared" si="1"/>
        <v>41.46%</v>
      </c>
      <c r="O45" s="439" t="s">
        <v>780</v>
      </c>
      <c r="P45" s="440" t="s">
        <v>780</v>
      </c>
      <c r="Q45" s="441" t="s">
        <v>1076</v>
      </c>
    </row>
    <row r="46" spans="1:17" s="139" customFormat="1" x14ac:dyDescent="0.25">
      <c r="A46" s="198">
        <v>43</v>
      </c>
      <c r="B46" s="438" t="s">
        <v>517</v>
      </c>
      <c r="C46" s="438" t="s">
        <v>504</v>
      </c>
      <c r="D46" s="438" t="s">
        <v>731</v>
      </c>
      <c r="E46" s="438" t="s">
        <v>1020</v>
      </c>
      <c r="F46" s="439" t="s">
        <v>888</v>
      </c>
      <c r="G46" s="439">
        <v>442213101</v>
      </c>
      <c r="H46" s="439" t="s">
        <v>888</v>
      </c>
      <c r="I46" s="439" t="s">
        <v>621</v>
      </c>
      <c r="J46" s="439" t="s">
        <v>535</v>
      </c>
      <c r="K46" s="439">
        <f t="shared" si="0"/>
        <v>0.28000000000000003</v>
      </c>
      <c r="L46" s="439">
        <v>0.28000000000000003</v>
      </c>
      <c r="M46" s="439">
        <v>0.16</v>
      </c>
      <c r="N46" s="439" t="str">
        <f t="shared" si="1"/>
        <v>42.86%</v>
      </c>
      <c r="O46" s="439" t="s">
        <v>780</v>
      </c>
      <c r="P46" s="440" t="s">
        <v>780</v>
      </c>
      <c r="Q46" s="441" t="s">
        <v>1076</v>
      </c>
    </row>
    <row r="47" spans="1:17" s="139" customFormat="1" x14ac:dyDescent="0.25">
      <c r="A47" s="198">
        <v>44</v>
      </c>
      <c r="B47" s="438" t="s">
        <v>517</v>
      </c>
      <c r="C47" s="438" t="s">
        <v>504</v>
      </c>
      <c r="D47" s="438" t="s">
        <v>731</v>
      </c>
      <c r="E47" s="438" t="s">
        <v>1022</v>
      </c>
      <c r="F47" s="439" t="s">
        <v>882</v>
      </c>
      <c r="G47" s="439">
        <v>442232102</v>
      </c>
      <c r="H47" s="439" t="s">
        <v>968</v>
      </c>
      <c r="I47" s="439" t="s">
        <v>621</v>
      </c>
      <c r="J47" s="439" t="s">
        <v>535</v>
      </c>
      <c r="K47" s="439">
        <f t="shared" si="0"/>
        <v>3.39</v>
      </c>
      <c r="L47" s="439">
        <v>3.39</v>
      </c>
      <c r="M47" s="439">
        <v>2.0499999999999998</v>
      </c>
      <c r="N47" s="439" t="str">
        <f t="shared" si="1"/>
        <v>39.53%</v>
      </c>
      <c r="O47" s="439" t="s">
        <v>780</v>
      </c>
      <c r="P47" s="440" t="s">
        <v>780</v>
      </c>
      <c r="Q47" s="441" t="s">
        <v>1076</v>
      </c>
    </row>
    <row r="48" spans="1:17" s="139" customFormat="1" x14ac:dyDescent="0.25">
      <c r="A48" s="198">
        <v>45</v>
      </c>
      <c r="B48" s="438" t="s">
        <v>517</v>
      </c>
      <c r="C48" s="438" t="s">
        <v>504</v>
      </c>
      <c r="D48" s="438" t="s">
        <v>731</v>
      </c>
      <c r="E48" s="438" t="s">
        <v>1023</v>
      </c>
      <c r="F48" s="439" t="s">
        <v>880</v>
      </c>
      <c r="G48" s="439">
        <v>432432504</v>
      </c>
      <c r="H48" s="439" t="s">
        <v>880</v>
      </c>
      <c r="I48" s="439" t="s">
        <v>621</v>
      </c>
      <c r="J48" s="439" t="s">
        <v>535</v>
      </c>
      <c r="K48" s="439">
        <f t="shared" si="0"/>
        <v>0.44</v>
      </c>
      <c r="L48" s="439">
        <v>0.44</v>
      </c>
      <c r="M48" s="439">
        <v>0.27</v>
      </c>
      <c r="N48" s="439" t="str">
        <f t="shared" si="1"/>
        <v>38.64%</v>
      </c>
      <c r="O48" s="439" t="s">
        <v>780</v>
      </c>
      <c r="P48" s="440" t="s">
        <v>780</v>
      </c>
      <c r="Q48" s="441" t="s">
        <v>1076</v>
      </c>
    </row>
    <row r="49" spans="1:17" s="139" customFormat="1" x14ac:dyDescent="0.25">
      <c r="A49" s="198">
        <v>46</v>
      </c>
      <c r="B49" s="438" t="s">
        <v>517</v>
      </c>
      <c r="C49" s="438" t="s">
        <v>504</v>
      </c>
      <c r="D49" s="438" t="s">
        <v>731</v>
      </c>
      <c r="E49" s="438" t="s">
        <v>1020</v>
      </c>
      <c r="F49" s="439" t="s">
        <v>986</v>
      </c>
      <c r="G49" s="439">
        <v>442211902</v>
      </c>
      <c r="H49" s="439" t="s">
        <v>969</v>
      </c>
      <c r="I49" s="439" t="s">
        <v>871</v>
      </c>
      <c r="J49" s="439" t="s">
        <v>535</v>
      </c>
      <c r="K49" s="439">
        <f t="shared" si="0"/>
        <v>1.08</v>
      </c>
      <c r="L49" s="439">
        <v>1.08</v>
      </c>
      <c r="M49" s="439">
        <v>0.67</v>
      </c>
      <c r="N49" s="439" t="str">
        <f t="shared" si="1"/>
        <v>37.96%</v>
      </c>
      <c r="O49" s="439" t="s">
        <v>780</v>
      </c>
      <c r="P49" s="440" t="s">
        <v>780</v>
      </c>
      <c r="Q49" s="441" t="s">
        <v>1076</v>
      </c>
    </row>
    <row r="50" spans="1:17" s="139" customFormat="1" x14ac:dyDescent="0.25">
      <c r="A50" s="198">
        <v>47</v>
      </c>
      <c r="B50" s="438" t="s">
        <v>517</v>
      </c>
      <c r="C50" s="438" t="s">
        <v>504</v>
      </c>
      <c r="D50" s="438" t="s">
        <v>733</v>
      </c>
      <c r="E50" s="438" t="s">
        <v>1021</v>
      </c>
      <c r="F50" s="439" t="s">
        <v>881</v>
      </c>
      <c r="G50" s="439">
        <v>442123403</v>
      </c>
      <c r="H50" s="439" t="s">
        <v>885</v>
      </c>
      <c r="I50" s="439" t="s">
        <v>621</v>
      </c>
      <c r="J50" s="439" t="s">
        <v>535</v>
      </c>
      <c r="K50" s="439">
        <f t="shared" si="0"/>
        <v>2.72</v>
      </c>
      <c r="L50" s="439">
        <v>2.72</v>
      </c>
      <c r="M50" s="439">
        <v>1.71</v>
      </c>
      <c r="N50" s="439" t="str">
        <f t="shared" si="1"/>
        <v>37.13%</v>
      </c>
      <c r="O50" s="439" t="s">
        <v>780</v>
      </c>
      <c r="P50" s="440" t="s">
        <v>780</v>
      </c>
      <c r="Q50" s="441" t="s">
        <v>1076</v>
      </c>
    </row>
    <row r="51" spans="1:17" s="139" customFormat="1" x14ac:dyDescent="0.25">
      <c r="A51" s="198">
        <v>48</v>
      </c>
      <c r="B51" s="438" t="s">
        <v>517</v>
      </c>
      <c r="C51" s="438" t="s">
        <v>504</v>
      </c>
      <c r="D51" s="438" t="s">
        <v>733</v>
      </c>
      <c r="E51" s="438" t="s">
        <v>1024</v>
      </c>
      <c r="F51" s="439" t="s">
        <v>987</v>
      </c>
      <c r="G51" s="439">
        <v>442141303</v>
      </c>
      <c r="H51" s="439" t="s">
        <v>970</v>
      </c>
      <c r="I51" s="439" t="s">
        <v>621</v>
      </c>
      <c r="J51" s="439" t="s">
        <v>535</v>
      </c>
      <c r="K51" s="439">
        <f t="shared" si="0"/>
        <v>1.71</v>
      </c>
      <c r="L51" s="439">
        <v>1.71</v>
      </c>
      <c r="M51" s="439">
        <v>1.08</v>
      </c>
      <c r="N51" s="439" t="str">
        <f t="shared" si="1"/>
        <v>36.84%</v>
      </c>
      <c r="O51" s="439" t="s">
        <v>780</v>
      </c>
      <c r="P51" s="440" t="s">
        <v>780</v>
      </c>
      <c r="Q51" s="441" t="s">
        <v>1076</v>
      </c>
    </row>
    <row r="52" spans="1:17" s="139" customFormat="1" x14ac:dyDescent="0.25">
      <c r="A52" s="198">
        <v>49</v>
      </c>
      <c r="B52" s="438" t="s">
        <v>517</v>
      </c>
      <c r="C52" s="438" t="s">
        <v>504</v>
      </c>
      <c r="D52" s="438" t="s">
        <v>731</v>
      </c>
      <c r="E52" s="438" t="s">
        <v>1022</v>
      </c>
      <c r="F52" s="439" t="s">
        <v>883</v>
      </c>
      <c r="G52" s="439">
        <v>442231302</v>
      </c>
      <c r="H52" s="439" t="s">
        <v>886</v>
      </c>
      <c r="I52" s="439" t="s">
        <v>621</v>
      </c>
      <c r="J52" s="439" t="s">
        <v>535</v>
      </c>
      <c r="K52" s="439">
        <f t="shared" si="0"/>
        <v>0.65</v>
      </c>
      <c r="L52" s="439">
        <v>0.65</v>
      </c>
      <c r="M52" s="439">
        <v>0.41</v>
      </c>
      <c r="N52" s="439" t="str">
        <f t="shared" si="1"/>
        <v>36.92%</v>
      </c>
      <c r="O52" s="439" t="s">
        <v>780</v>
      </c>
      <c r="P52" s="440" t="s">
        <v>780</v>
      </c>
      <c r="Q52" s="441" t="s">
        <v>1076</v>
      </c>
    </row>
    <row r="53" spans="1:17" s="139" customFormat="1" x14ac:dyDescent="0.25">
      <c r="A53" s="198">
        <v>50</v>
      </c>
      <c r="B53" s="438" t="s">
        <v>517</v>
      </c>
      <c r="C53" s="438" t="s">
        <v>504</v>
      </c>
      <c r="D53" s="438" t="s">
        <v>733</v>
      </c>
      <c r="E53" s="438" t="s">
        <v>1021</v>
      </c>
      <c r="F53" s="439" t="s">
        <v>988</v>
      </c>
      <c r="G53" s="439">
        <v>442122501</v>
      </c>
      <c r="H53" s="439" t="s">
        <v>971</v>
      </c>
      <c r="I53" s="439" t="s">
        <v>621</v>
      </c>
      <c r="J53" s="439" t="s">
        <v>535</v>
      </c>
      <c r="K53" s="439">
        <f t="shared" si="0"/>
        <v>0.89</v>
      </c>
      <c r="L53" s="439">
        <v>0.89</v>
      </c>
      <c r="M53" s="439">
        <v>0.56999999999999995</v>
      </c>
      <c r="N53" s="439" t="str">
        <f t="shared" si="1"/>
        <v>35.96%</v>
      </c>
      <c r="O53" s="439" t="s">
        <v>780</v>
      </c>
      <c r="P53" s="440" t="s">
        <v>780</v>
      </c>
      <c r="Q53" s="441" t="s">
        <v>1076</v>
      </c>
    </row>
    <row r="54" spans="1:17" s="139" customFormat="1" x14ac:dyDescent="0.25">
      <c r="A54" s="198">
        <v>51</v>
      </c>
      <c r="B54" s="438" t="s">
        <v>517</v>
      </c>
      <c r="C54" s="438" t="s">
        <v>504</v>
      </c>
      <c r="D54" s="438" t="s">
        <v>733</v>
      </c>
      <c r="E54" s="438" t="s">
        <v>1021</v>
      </c>
      <c r="F54" s="439" t="s">
        <v>879</v>
      </c>
      <c r="G54" s="439">
        <v>442122203</v>
      </c>
      <c r="H54" s="439" t="s">
        <v>884</v>
      </c>
      <c r="I54" s="439" t="s">
        <v>621</v>
      </c>
      <c r="J54" s="439" t="s">
        <v>535</v>
      </c>
      <c r="K54" s="439">
        <f t="shared" si="0"/>
        <v>1.38</v>
      </c>
      <c r="L54" s="439">
        <v>1.38</v>
      </c>
      <c r="M54" s="439">
        <v>0.91</v>
      </c>
      <c r="N54" s="439" t="str">
        <f t="shared" si="1"/>
        <v>34.06%</v>
      </c>
      <c r="O54" s="439" t="s">
        <v>780</v>
      </c>
      <c r="P54" s="440" t="s">
        <v>780</v>
      </c>
      <c r="Q54" s="441" t="s">
        <v>1076</v>
      </c>
    </row>
    <row r="55" spans="1:17" s="139" customFormat="1" x14ac:dyDescent="0.25">
      <c r="A55" s="198">
        <v>52</v>
      </c>
      <c r="B55" s="438" t="s">
        <v>517</v>
      </c>
      <c r="C55" s="438" t="s">
        <v>504</v>
      </c>
      <c r="D55" s="438" t="s">
        <v>731</v>
      </c>
      <c r="E55" s="438" t="s">
        <v>1020</v>
      </c>
      <c r="F55" s="439" t="s">
        <v>989</v>
      </c>
      <c r="G55" s="439">
        <v>442211803</v>
      </c>
      <c r="H55" s="439" t="s">
        <v>972</v>
      </c>
      <c r="I55" s="439" t="s">
        <v>621</v>
      </c>
      <c r="J55" s="439" t="s">
        <v>535</v>
      </c>
      <c r="K55" s="439">
        <f t="shared" si="0"/>
        <v>1.49</v>
      </c>
      <c r="L55" s="439">
        <v>1.49</v>
      </c>
      <c r="M55" s="439">
        <v>1.02</v>
      </c>
      <c r="N55" s="439" t="str">
        <f t="shared" si="1"/>
        <v>31.54%</v>
      </c>
      <c r="O55" s="439" t="s">
        <v>780</v>
      </c>
      <c r="P55" s="440" t="s">
        <v>780</v>
      </c>
      <c r="Q55" s="441" t="s">
        <v>1076</v>
      </c>
    </row>
    <row r="56" spans="1:17" s="139" customFormat="1" x14ac:dyDescent="0.25">
      <c r="A56" s="198">
        <v>53</v>
      </c>
      <c r="B56" s="438" t="s">
        <v>517</v>
      </c>
      <c r="C56" s="438" t="s">
        <v>504</v>
      </c>
      <c r="D56" s="438" t="s">
        <v>731</v>
      </c>
      <c r="E56" s="438" t="s">
        <v>1022</v>
      </c>
      <c r="F56" s="439" t="s">
        <v>883</v>
      </c>
      <c r="G56" s="439">
        <v>442231301</v>
      </c>
      <c r="H56" s="439" t="s">
        <v>883</v>
      </c>
      <c r="I56" s="439" t="s">
        <v>621</v>
      </c>
      <c r="J56" s="439" t="s">
        <v>535</v>
      </c>
      <c r="K56" s="439">
        <f t="shared" si="0"/>
        <v>0.96</v>
      </c>
      <c r="L56" s="439">
        <v>0.96</v>
      </c>
      <c r="M56" s="439">
        <v>0.67</v>
      </c>
      <c r="N56" s="439" t="str">
        <f t="shared" si="1"/>
        <v>30.21%</v>
      </c>
      <c r="O56" s="439" t="s">
        <v>780</v>
      </c>
      <c r="P56" s="440" t="s">
        <v>780</v>
      </c>
      <c r="Q56" s="441" t="s">
        <v>1076</v>
      </c>
    </row>
    <row r="57" spans="1:17" s="139" customFormat="1" x14ac:dyDescent="0.25">
      <c r="A57" s="198">
        <v>54</v>
      </c>
      <c r="B57" s="438" t="s">
        <v>517</v>
      </c>
      <c r="C57" s="438" t="s">
        <v>504</v>
      </c>
      <c r="D57" s="438" t="s">
        <v>733</v>
      </c>
      <c r="E57" s="438" t="s">
        <v>1021</v>
      </c>
      <c r="F57" s="439" t="s">
        <v>988</v>
      </c>
      <c r="G57" s="439">
        <v>442122504</v>
      </c>
      <c r="H57" s="439" t="s">
        <v>973</v>
      </c>
      <c r="I57" s="439" t="s">
        <v>621</v>
      </c>
      <c r="J57" s="439" t="s">
        <v>535</v>
      </c>
      <c r="K57" s="439">
        <f t="shared" si="0"/>
        <v>1.71</v>
      </c>
      <c r="L57" s="439">
        <v>1.71</v>
      </c>
      <c r="M57" s="439">
        <v>1.21</v>
      </c>
      <c r="N57" s="439" t="str">
        <f t="shared" si="1"/>
        <v>29.24%</v>
      </c>
      <c r="O57" s="439" t="s">
        <v>780</v>
      </c>
      <c r="P57" s="440" t="s">
        <v>780</v>
      </c>
      <c r="Q57" s="441" t="s">
        <v>1076</v>
      </c>
    </row>
    <row r="58" spans="1:17" s="139" customFormat="1" x14ac:dyDescent="0.25">
      <c r="A58" s="198">
        <v>55</v>
      </c>
      <c r="B58" s="438" t="s">
        <v>517</v>
      </c>
      <c r="C58" s="438" t="s">
        <v>504</v>
      </c>
      <c r="D58" s="438" t="s">
        <v>733</v>
      </c>
      <c r="E58" s="438" t="s">
        <v>1021</v>
      </c>
      <c r="F58" s="439" t="s">
        <v>988</v>
      </c>
      <c r="G58" s="439">
        <v>442122503</v>
      </c>
      <c r="H58" s="439" t="s">
        <v>974</v>
      </c>
      <c r="I58" s="439" t="s">
        <v>621</v>
      </c>
      <c r="J58" s="439" t="s">
        <v>535</v>
      </c>
      <c r="K58" s="439">
        <f t="shared" si="0"/>
        <v>0.62</v>
      </c>
      <c r="L58" s="439">
        <v>0.62</v>
      </c>
      <c r="M58" s="439">
        <v>0.44</v>
      </c>
      <c r="N58" s="439" t="str">
        <f t="shared" si="1"/>
        <v>29.03%</v>
      </c>
      <c r="O58" s="439" t="s">
        <v>780</v>
      </c>
      <c r="P58" s="440" t="s">
        <v>780</v>
      </c>
      <c r="Q58" s="441" t="s">
        <v>1076</v>
      </c>
    </row>
    <row r="59" spans="1:17" s="139" customFormat="1" x14ac:dyDescent="0.25">
      <c r="A59" s="198">
        <v>56</v>
      </c>
      <c r="B59" s="438" t="s">
        <v>517</v>
      </c>
      <c r="C59" s="438" t="s">
        <v>504</v>
      </c>
      <c r="D59" s="438" t="s">
        <v>731</v>
      </c>
      <c r="E59" s="438" t="s">
        <v>1020</v>
      </c>
      <c r="F59" s="439" t="s">
        <v>984</v>
      </c>
      <c r="G59" s="439">
        <v>442212502</v>
      </c>
      <c r="H59" s="439" t="s">
        <v>975</v>
      </c>
      <c r="I59" s="439" t="s">
        <v>621</v>
      </c>
      <c r="J59" s="439" t="s">
        <v>535</v>
      </c>
      <c r="K59" s="439">
        <f t="shared" si="0"/>
        <v>0.32</v>
      </c>
      <c r="L59" s="439">
        <v>0.32</v>
      </c>
      <c r="M59" s="439">
        <v>0.23</v>
      </c>
      <c r="N59" s="439" t="str">
        <f t="shared" si="1"/>
        <v>28.13%</v>
      </c>
      <c r="O59" s="439" t="s">
        <v>780</v>
      </c>
      <c r="P59" s="440" t="s">
        <v>780</v>
      </c>
      <c r="Q59" s="441" t="s">
        <v>1076</v>
      </c>
    </row>
    <row r="60" spans="1:17" s="139" customFormat="1" x14ac:dyDescent="0.25">
      <c r="A60" s="198">
        <v>57</v>
      </c>
      <c r="B60" s="438" t="s">
        <v>517</v>
      </c>
      <c r="C60" s="438" t="s">
        <v>504</v>
      </c>
      <c r="D60" s="438" t="s">
        <v>731</v>
      </c>
      <c r="E60" s="438" t="s">
        <v>1020</v>
      </c>
      <c r="F60" s="439" t="s">
        <v>983</v>
      </c>
      <c r="G60" s="439">
        <v>442211304</v>
      </c>
      <c r="H60" s="439" t="s">
        <v>976</v>
      </c>
      <c r="I60" s="439" t="s">
        <v>621</v>
      </c>
      <c r="J60" s="439" t="s">
        <v>535</v>
      </c>
      <c r="K60" s="439">
        <f t="shared" si="0"/>
        <v>0.42</v>
      </c>
      <c r="L60" s="439">
        <v>0.42</v>
      </c>
      <c r="M60" s="439">
        <v>0.32</v>
      </c>
      <c r="N60" s="439" t="str">
        <f t="shared" si="1"/>
        <v>23.81%</v>
      </c>
      <c r="O60" s="439" t="s">
        <v>780</v>
      </c>
      <c r="P60" s="440" t="s">
        <v>780</v>
      </c>
      <c r="Q60" s="441" t="s">
        <v>1076</v>
      </c>
    </row>
    <row r="61" spans="1:17" s="139" customFormat="1" x14ac:dyDescent="0.25">
      <c r="A61" s="198">
        <v>58</v>
      </c>
      <c r="B61" s="438" t="s">
        <v>517</v>
      </c>
      <c r="C61" s="438" t="s">
        <v>504</v>
      </c>
      <c r="D61" s="438" t="s">
        <v>733</v>
      </c>
      <c r="E61" s="438" t="s">
        <v>1024</v>
      </c>
      <c r="F61" s="439" t="s">
        <v>987</v>
      </c>
      <c r="G61" s="439">
        <v>442141301</v>
      </c>
      <c r="H61" s="439" t="s">
        <v>977</v>
      </c>
      <c r="I61" s="439" t="s">
        <v>621</v>
      </c>
      <c r="J61" s="439" t="s">
        <v>535</v>
      </c>
      <c r="K61" s="439">
        <f t="shared" si="0"/>
        <v>0.91</v>
      </c>
      <c r="L61" s="439">
        <v>0.91</v>
      </c>
      <c r="M61" s="439">
        <v>0.71</v>
      </c>
      <c r="N61" s="439" t="str">
        <f t="shared" si="1"/>
        <v>21.98%</v>
      </c>
      <c r="O61" s="439" t="s">
        <v>780</v>
      </c>
      <c r="P61" s="440" t="s">
        <v>780</v>
      </c>
      <c r="Q61" s="441" t="s">
        <v>1076</v>
      </c>
    </row>
    <row r="62" spans="1:17" s="139" customFormat="1" x14ac:dyDescent="0.25">
      <c r="A62" s="198">
        <v>59</v>
      </c>
      <c r="B62" s="438" t="s">
        <v>517</v>
      </c>
      <c r="C62" s="438" t="s">
        <v>504</v>
      </c>
      <c r="D62" s="438" t="s">
        <v>733</v>
      </c>
      <c r="E62" s="438" t="s">
        <v>1021</v>
      </c>
      <c r="F62" s="439" t="s">
        <v>985</v>
      </c>
      <c r="G62" s="439">
        <v>442121102</v>
      </c>
      <c r="H62" s="439" t="s">
        <v>978</v>
      </c>
      <c r="I62" s="439" t="s">
        <v>621</v>
      </c>
      <c r="J62" s="439" t="s">
        <v>535</v>
      </c>
      <c r="K62" s="439">
        <f t="shared" si="0"/>
        <v>0.89</v>
      </c>
      <c r="L62" s="439">
        <v>0.89</v>
      </c>
      <c r="M62" s="439">
        <v>0.7</v>
      </c>
      <c r="N62" s="439" t="str">
        <f t="shared" si="1"/>
        <v>21.35%</v>
      </c>
      <c r="O62" s="439" t="s">
        <v>780</v>
      </c>
      <c r="P62" s="440" t="s">
        <v>780</v>
      </c>
      <c r="Q62" s="441" t="s">
        <v>1076</v>
      </c>
    </row>
    <row r="63" spans="1:17" s="139" customFormat="1" x14ac:dyDescent="0.25">
      <c r="A63" s="198">
        <v>60</v>
      </c>
      <c r="B63" s="438" t="s">
        <v>517</v>
      </c>
      <c r="C63" s="438" t="s">
        <v>504</v>
      </c>
      <c r="D63" s="438" t="s">
        <v>731</v>
      </c>
      <c r="E63" s="438" t="s">
        <v>1020</v>
      </c>
      <c r="F63" s="439" t="s">
        <v>983</v>
      </c>
      <c r="G63" s="439">
        <v>442211301</v>
      </c>
      <c r="H63" s="439" t="s">
        <v>979</v>
      </c>
      <c r="I63" s="439" t="s">
        <v>868</v>
      </c>
      <c r="J63" s="439" t="s">
        <v>535</v>
      </c>
      <c r="K63" s="439">
        <f t="shared" si="0"/>
        <v>2.95</v>
      </c>
      <c r="L63" s="439">
        <v>2.95</v>
      </c>
      <c r="M63" s="439">
        <v>2.38</v>
      </c>
      <c r="N63" s="439" t="str">
        <f t="shared" si="1"/>
        <v>19.32%</v>
      </c>
      <c r="O63" s="439" t="s">
        <v>780</v>
      </c>
      <c r="P63" s="440" t="s">
        <v>780</v>
      </c>
      <c r="Q63" s="441" t="s">
        <v>1076</v>
      </c>
    </row>
    <row r="64" spans="1:17" s="139" customFormat="1" x14ac:dyDescent="0.25">
      <c r="A64" s="198">
        <v>61</v>
      </c>
      <c r="B64" s="438" t="s">
        <v>517</v>
      </c>
      <c r="C64" s="438" t="s">
        <v>504</v>
      </c>
      <c r="D64" s="438" t="s">
        <v>731</v>
      </c>
      <c r="E64" s="438" t="s">
        <v>1020</v>
      </c>
      <c r="F64" s="439" t="s">
        <v>983</v>
      </c>
      <c r="G64" s="439">
        <v>442211302</v>
      </c>
      <c r="H64" s="439" t="s">
        <v>980</v>
      </c>
      <c r="I64" s="439" t="s">
        <v>621</v>
      </c>
      <c r="J64" s="439" t="s">
        <v>535</v>
      </c>
      <c r="K64" s="439">
        <f t="shared" si="0"/>
        <v>0.8</v>
      </c>
      <c r="L64" s="439">
        <v>0.8</v>
      </c>
      <c r="M64" s="439">
        <v>0.67</v>
      </c>
      <c r="N64" s="439" t="str">
        <f t="shared" si="1"/>
        <v>16.25%</v>
      </c>
      <c r="O64" s="439" t="s">
        <v>780</v>
      </c>
      <c r="P64" s="440" t="s">
        <v>780</v>
      </c>
      <c r="Q64" s="441" t="s">
        <v>1076</v>
      </c>
    </row>
    <row r="65" spans="1:17" s="139" customFormat="1" x14ac:dyDescent="0.25">
      <c r="A65" s="198">
        <v>62</v>
      </c>
      <c r="B65" s="438" t="s">
        <v>517</v>
      </c>
      <c r="C65" s="438" t="s">
        <v>504</v>
      </c>
      <c r="D65" s="438" t="s">
        <v>733</v>
      </c>
      <c r="E65" s="438" t="s">
        <v>1021</v>
      </c>
      <c r="F65" s="439" t="s">
        <v>985</v>
      </c>
      <c r="G65" s="439">
        <v>442121103</v>
      </c>
      <c r="H65" s="439" t="s">
        <v>981</v>
      </c>
      <c r="I65" s="439" t="s">
        <v>621</v>
      </c>
      <c r="J65" s="439" t="s">
        <v>535</v>
      </c>
      <c r="K65" s="439">
        <f t="shared" si="0"/>
        <v>1.79</v>
      </c>
      <c r="L65" s="439">
        <v>1.79</v>
      </c>
      <c r="M65" s="439">
        <v>1.58</v>
      </c>
      <c r="N65" s="439" t="str">
        <f t="shared" si="1"/>
        <v>11.73%</v>
      </c>
      <c r="O65" s="439" t="s">
        <v>780</v>
      </c>
      <c r="P65" s="440" t="s">
        <v>780</v>
      </c>
      <c r="Q65" s="441" t="s">
        <v>1076</v>
      </c>
    </row>
    <row r="66" spans="1:17" s="139" customFormat="1" x14ac:dyDescent="0.25">
      <c r="A66" s="198">
        <v>63</v>
      </c>
      <c r="B66" s="438" t="s">
        <v>517</v>
      </c>
      <c r="C66" s="438" t="s">
        <v>504</v>
      </c>
      <c r="D66" s="438" t="s">
        <v>733</v>
      </c>
      <c r="E66" s="438" t="s">
        <v>1021</v>
      </c>
      <c r="F66" s="439" t="s">
        <v>990</v>
      </c>
      <c r="G66" s="439">
        <v>442123302</v>
      </c>
      <c r="H66" s="439" t="s">
        <v>982</v>
      </c>
      <c r="I66" s="439" t="s">
        <v>621</v>
      </c>
      <c r="J66" s="439" t="s">
        <v>535</v>
      </c>
      <c r="K66" s="439">
        <f t="shared" si="0"/>
        <v>1.1299999999999999</v>
      </c>
      <c r="L66" s="439">
        <v>1.1299999999999999</v>
      </c>
      <c r="M66" s="439">
        <v>1.01</v>
      </c>
      <c r="N66" s="439" t="str">
        <f t="shared" si="1"/>
        <v>10.62%</v>
      </c>
      <c r="O66" s="439" t="s">
        <v>780</v>
      </c>
      <c r="P66" s="440" t="s">
        <v>780</v>
      </c>
      <c r="Q66" s="441" t="s">
        <v>1076</v>
      </c>
    </row>
    <row r="67" spans="1:17" s="139" customFormat="1" x14ac:dyDescent="0.25">
      <c r="A67" s="198">
        <v>64</v>
      </c>
      <c r="B67" s="438" t="s">
        <v>517</v>
      </c>
      <c r="C67" s="438" t="s">
        <v>504</v>
      </c>
      <c r="D67" s="438" t="s">
        <v>733</v>
      </c>
      <c r="E67" s="438" t="s">
        <v>1021</v>
      </c>
      <c r="F67" s="439" t="s">
        <v>879</v>
      </c>
      <c r="G67" s="439">
        <v>442122201</v>
      </c>
      <c r="H67" s="439" t="s">
        <v>879</v>
      </c>
      <c r="I67" s="439" t="s">
        <v>621</v>
      </c>
      <c r="J67" s="439" t="s">
        <v>535</v>
      </c>
      <c r="K67" s="439">
        <f t="shared" si="0"/>
        <v>3.35</v>
      </c>
      <c r="L67" s="439">
        <v>3.35</v>
      </c>
      <c r="M67" s="439">
        <v>3.03</v>
      </c>
      <c r="N67" s="439" t="str">
        <f t="shared" si="1"/>
        <v>9.55%</v>
      </c>
      <c r="O67" s="439" t="s">
        <v>780</v>
      </c>
      <c r="P67" s="440" t="s">
        <v>780</v>
      </c>
      <c r="Q67" s="441" t="s">
        <v>1076</v>
      </c>
    </row>
    <row r="68" spans="1:17" s="139" customFormat="1" x14ac:dyDescent="0.25">
      <c r="A68" s="198">
        <v>65</v>
      </c>
      <c r="B68" s="438" t="s">
        <v>517</v>
      </c>
      <c r="C68" s="438" t="s">
        <v>510</v>
      </c>
      <c r="D68" s="438" t="s">
        <v>509</v>
      </c>
      <c r="E68" s="438" t="s">
        <v>1066</v>
      </c>
      <c r="F68" s="439" t="s">
        <v>991</v>
      </c>
      <c r="G68" s="439">
        <v>461111401</v>
      </c>
      <c r="H68" s="439" t="s">
        <v>991</v>
      </c>
      <c r="I68" s="439" t="s">
        <v>621</v>
      </c>
      <c r="J68" s="439" t="s">
        <v>535</v>
      </c>
      <c r="K68" s="439">
        <f t="shared" si="0"/>
        <v>5.2</v>
      </c>
      <c r="L68" s="439">
        <v>5.2</v>
      </c>
      <c r="M68" s="439">
        <v>4.26</v>
      </c>
      <c r="N68" s="439" t="str">
        <f t="shared" si="1"/>
        <v>18.08%</v>
      </c>
      <c r="O68" s="439" t="s">
        <v>780</v>
      </c>
      <c r="P68" s="440" t="s">
        <v>780</v>
      </c>
      <c r="Q68" s="441" t="s">
        <v>1076</v>
      </c>
    </row>
    <row r="69" spans="1:17" s="139" customFormat="1" x14ac:dyDescent="0.25">
      <c r="A69" s="198">
        <v>66</v>
      </c>
      <c r="B69" s="438" t="s">
        <v>517</v>
      </c>
      <c r="C69" s="438" t="s">
        <v>510</v>
      </c>
      <c r="D69" s="438" t="s">
        <v>509</v>
      </c>
      <c r="E69" s="438" t="s">
        <v>1066</v>
      </c>
      <c r="F69" s="439" t="s">
        <v>1054</v>
      </c>
      <c r="G69" s="439">
        <v>461111201</v>
      </c>
      <c r="H69" s="439" t="s">
        <v>992</v>
      </c>
      <c r="I69" s="439" t="s">
        <v>621</v>
      </c>
      <c r="J69" s="439" t="s">
        <v>535</v>
      </c>
      <c r="K69" s="439">
        <f t="shared" ref="K69:K96" si="2">ROUND(L69,2)</f>
        <v>3.17</v>
      </c>
      <c r="L69" s="439">
        <v>3.17</v>
      </c>
      <c r="M69" s="439">
        <v>2.84</v>
      </c>
      <c r="N69" s="439" t="str">
        <f t="shared" ref="N69:N96" si="3">CONCATENATE(ROUND(((L69-M69)/L69)*100,2),"%")</f>
        <v>10.41%</v>
      </c>
      <c r="O69" s="439" t="s">
        <v>780</v>
      </c>
      <c r="P69" s="440" t="s">
        <v>780</v>
      </c>
      <c r="Q69" s="441" t="s">
        <v>1076</v>
      </c>
    </row>
    <row r="70" spans="1:17" s="139" customFormat="1" x14ac:dyDescent="0.25">
      <c r="A70" s="198">
        <v>67</v>
      </c>
      <c r="B70" s="438" t="s">
        <v>517</v>
      </c>
      <c r="C70" s="438" t="s">
        <v>510</v>
      </c>
      <c r="D70" s="438" t="s">
        <v>509</v>
      </c>
      <c r="E70" s="438" t="s">
        <v>1066</v>
      </c>
      <c r="F70" s="439" t="s">
        <v>1054</v>
      </c>
      <c r="G70" s="439">
        <v>461111203</v>
      </c>
      <c r="H70" s="439" t="s">
        <v>887</v>
      </c>
      <c r="I70" s="439" t="s">
        <v>621</v>
      </c>
      <c r="J70" s="439" t="s">
        <v>535</v>
      </c>
      <c r="K70" s="439">
        <f t="shared" si="2"/>
        <v>13.69</v>
      </c>
      <c r="L70" s="439">
        <v>13.69</v>
      </c>
      <c r="M70" s="439">
        <v>11.01</v>
      </c>
      <c r="N70" s="439" t="str">
        <f t="shared" si="3"/>
        <v>19.58%</v>
      </c>
      <c r="O70" s="439" t="s">
        <v>780</v>
      </c>
      <c r="P70" s="440" t="s">
        <v>780</v>
      </c>
      <c r="Q70" s="441" t="s">
        <v>1076</v>
      </c>
    </row>
    <row r="71" spans="1:17" s="139" customFormat="1" x14ac:dyDescent="0.25">
      <c r="A71" s="198">
        <v>68</v>
      </c>
      <c r="B71" s="438" t="s">
        <v>517</v>
      </c>
      <c r="C71" s="438" t="s">
        <v>510</v>
      </c>
      <c r="D71" s="438" t="s">
        <v>509</v>
      </c>
      <c r="E71" s="438" t="s">
        <v>1066</v>
      </c>
      <c r="F71" s="439" t="s">
        <v>1055</v>
      </c>
      <c r="G71" s="439">
        <v>461112603</v>
      </c>
      <c r="H71" s="439" t="s">
        <v>993</v>
      </c>
      <c r="I71" s="439" t="s">
        <v>868</v>
      </c>
      <c r="J71" s="439" t="s">
        <v>535</v>
      </c>
      <c r="K71" s="439">
        <f t="shared" si="2"/>
        <v>2.33</v>
      </c>
      <c r="L71" s="439">
        <v>2.33</v>
      </c>
      <c r="M71" s="439">
        <v>1.85</v>
      </c>
      <c r="N71" s="439" t="str">
        <f t="shared" si="3"/>
        <v>20.6%</v>
      </c>
      <c r="O71" s="439" t="s">
        <v>780</v>
      </c>
      <c r="P71" s="440" t="s">
        <v>780</v>
      </c>
      <c r="Q71" s="441" t="s">
        <v>1076</v>
      </c>
    </row>
    <row r="72" spans="1:17" s="139" customFormat="1" x14ac:dyDescent="0.25">
      <c r="A72" s="198">
        <v>69</v>
      </c>
      <c r="B72" s="438" t="s">
        <v>517</v>
      </c>
      <c r="C72" s="438" t="s">
        <v>510</v>
      </c>
      <c r="D72" s="438" t="s">
        <v>509</v>
      </c>
      <c r="E72" s="438" t="s">
        <v>1066</v>
      </c>
      <c r="F72" s="439" t="s">
        <v>1056</v>
      </c>
      <c r="G72" s="439">
        <v>461142901</v>
      </c>
      <c r="H72" s="439" t="s">
        <v>994</v>
      </c>
      <c r="I72" s="439" t="s">
        <v>621</v>
      </c>
      <c r="J72" s="439" t="s">
        <v>535</v>
      </c>
      <c r="K72" s="439">
        <f t="shared" si="2"/>
        <v>0.23</v>
      </c>
      <c r="L72" s="439">
        <v>0.23</v>
      </c>
      <c r="M72" s="439">
        <v>0.2</v>
      </c>
      <c r="N72" s="439" t="str">
        <f t="shared" si="3"/>
        <v>13.04%</v>
      </c>
      <c r="O72" s="439" t="s">
        <v>780</v>
      </c>
      <c r="P72" s="440" t="s">
        <v>780</v>
      </c>
      <c r="Q72" s="441" t="s">
        <v>1076</v>
      </c>
    </row>
    <row r="73" spans="1:17" s="139" customFormat="1" x14ac:dyDescent="0.25">
      <c r="A73" s="198">
        <v>70</v>
      </c>
      <c r="B73" s="438" t="s">
        <v>517</v>
      </c>
      <c r="C73" s="438" t="s">
        <v>510</v>
      </c>
      <c r="D73" s="438" t="s">
        <v>511</v>
      </c>
      <c r="E73" s="438" t="s">
        <v>1057</v>
      </c>
      <c r="F73" s="439" t="s">
        <v>1057</v>
      </c>
      <c r="G73" s="439">
        <v>461212207</v>
      </c>
      <c r="H73" s="439" t="s">
        <v>877</v>
      </c>
      <c r="I73" s="439" t="s">
        <v>621</v>
      </c>
      <c r="J73" s="439" t="s">
        <v>535</v>
      </c>
      <c r="K73" s="439">
        <f t="shared" si="2"/>
        <v>9.39</v>
      </c>
      <c r="L73" s="439">
        <v>9.39</v>
      </c>
      <c r="M73" s="439">
        <v>7.14</v>
      </c>
      <c r="N73" s="439" t="str">
        <f t="shared" si="3"/>
        <v>23.96%</v>
      </c>
      <c r="O73" s="439" t="s">
        <v>780</v>
      </c>
      <c r="P73" s="440" t="s">
        <v>780</v>
      </c>
      <c r="Q73" s="441" t="s">
        <v>1076</v>
      </c>
    </row>
    <row r="74" spans="1:17" s="139" customFormat="1" x14ac:dyDescent="0.25">
      <c r="A74" s="198">
        <v>71</v>
      </c>
      <c r="B74" s="438" t="s">
        <v>517</v>
      </c>
      <c r="C74" s="438" t="s">
        <v>510</v>
      </c>
      <c r="D74" s="438" t="s">
        <v>511</v>
      </c>
      <c r="E74" s="438" t="s">
        <v>1067</v>
      </c>
      <c r="F74" s="439" t="s">
        <v>875</v>
      </c>
      <c r="G74" s="439" t="s">
        <v>1051</v>
      </c>
      <c r="H74" s="439" t="s">
        <v>875</v>
      </c>
      <c r="I74" s="439" t="s">
        <v>868</v>
      </c>
      <c r="J74" s="439" t="s">
        <v>535</v>
      </c>
      <c r="K74" s="439">
        <f t="shared" si="2"/>
        <v>2.5</v>
      </c>
      <c r="L74" s="439">
        <v>2.5</v>
      </c>
      <c r="M74" s="439">
        <v>2.14</v>
      </c>
      <c r="N74" s="439" t="str">
        <f t="shared" si="3"/>
        <v>14.4%</v>
      </c>
      <c r="O74" s="439" t="s">
        <v>780</v>
      </c>
      <c r="P74" s="440" t="s">
        <v>780</v>
      </c>
      <c r="Q74" s="441" t="s">
        <v>1076</v>
      </c>
    </row>
    <row r="75" spans="1:17" s="139" customFormat="1" x14ac:dyDescent="0.25">
      <c r="A75" s="198">
        <v>72</v>
      </c>
      <c r="B75" s="438" t="s">
        <v>517</v>
      </c>
      <c r="C75" s="438" t="s">
        <v>510</v>
      </c>
      <c r="D75" s="438" t="s">
        <v>511</v>
      </c>
      <c r="E75" s="438" t="s">
        <v>1067</v>
      </c>
      <c r="F75" s="439" t="s">
        <v>1058</v>
      </c>
      <c r="G75" s="439">
        <v>461244103</v>
      </c>
      <c r="H75" s="439" t="s">
        <v>995</v>
      </c>
      <c r="I75" s="439" t="s">
        <v>621</v>
      </c>
      <c r="J75" s="439" t="s">
        <v>535</v>
      </c>
      <c r="K75" s="439">
        <f t="shared" si="2"/>
        <v>1.97</v>
      </c>
      <c r="L75" s="439">
        <v>1.97</v>
      </c>
      <c r="M75" s="439">
        <v>1.58</v>
      </c>
      <c r="N75" s="439" t="str">
        <f t="shared" si="3"/>
        <v>19.8%</v>
      </c>
      <c r="O75" s="439" t="s">
        <v>780</v>
      </c>
      <c r="P75" s="440" t="s">
        <v>780</v>
      </c>
      <c r="Q75" s="441" t="s">
        <v>1076</v>
      </c>
    </row>
    <row r="76" spans="1:17" s="139" customFormat="1" x14ac:dyDescent="0.25">
      <c r="A76" s="198">
        <v>73</v>
      </c>
      <c r="B76" s="438" t="s">
        <v>517</v>
      </c>
      <c r="C76" s="438" t="s">
        <v>510</v>
      </c>
      <c r="D76" s="438" t="s">
        <v>511</v>
      </c>
      <c r="E76" s="438" t="s">
        <v>1068</v>
      </c>
      <c r="F76" s="439" t="s">
        <v>1059</v>
      </c>
      <c r="G76" s="439">
        <v>461222102</v>
      </c>
      <c r="H76" s="439" t="s">
        <v>996</v>
      </c>
      <c r="I76" s="439" t="s">
        <v>621</v>
      </c>
      <c r="J76" s="439" t="s">
        <v>535</v>
      </c>
      <c r="K76" s="439">
        <f t="shared" si="2"/>
        <v>2.95</v>
      </c>
      <c r="L76" s="439">
        <v>2.95</v>
      </c>
      <c r="M76" s="439">
        <v>2.2799999999999998</v>
      </c>
      <c r="N76" s="439" t="str">
        <f t="shared" si="3"/>
        <v>22.71%</v>
      </c>
      <c r="O76" s="439" t="s">
        <v>780</v>
      </c>
      <c r="P76" s="440" t="s">
        <v>780</v>
      </c>
      <c r="Q76" s="441" t="s">
        <v>1076</v>
      </c>
    </row>
    <row r="77" spans="1:17" s="139" customFormat="1" x14ac:dyDescent="0.25">
      <c r="A77" s="198">
        <v>74</v>
      </c>
      <c r="B77" s="438" t="s">
        <v>517</v>
      </c>
      <c r="C77" s="438" t="s">
        <v>510</v>
      </c>
      <c r="D77" s="438" t="s">
        <v>740</v>
      </c>
      <c r="E77" s="438" t="s">
        <v>1069</v>
      </c>
      <c r="F77" s="439" t="s">
        <v>1060</v>
      </c>
      <c r="G77" s="439">
        <v>432511503</v>
      </c>
      <c r="H77" s="439" t="s">
        <v>876</v>
      </c>
      <c r="I77" s="439" t="s">
        <v>621</v>
      </c>
      <c r="J77" s="439" t="s">
        <v>535</v>
      </c>
      <c r="K77" s="439">
        <f t="shared" si="2"/>
        <v>5.98</v>
      </c>
      <c r="L77" s="439">
        <v>5.98</v>
      </c>
      <c r="M77" s="439">
        <v>4.8499999999999996</v>
      </c>
      <c r="N77" s="439" t="str">
        <f t="shared" si="3"/>
        <v>18.9%</v>
      </c>
      <c r="O77" s="439" t="s">
        <v>780</v>
      </c>
      <c r="P77" s="440" t="s">
        <v>780</v>
      </c>
      <c r="Q77" s="441" t="s">
        <v>1076</v>
      </c>
    </row>
    <row r="78" spans="1:17" s="139" customFormat="1" x14ac:dyDescent="0.25">
      <c r="A78" s="198">
        <v>75</v>
      </c>
      <c r="B78" s="438" t="s">
        <v>517</v>
      </c>
      <c r="C78" s="438" t="s">
        <v>510</v>
      </c>
      <c r="D78" s="438" t="s">
        <v>505</v>
      </c>
      <c r="E78" s="438" t="s">
        <v>1018</v>
      </c>
      <c r="F78" s="439" t="s">
        <v>1061</v>
      </c>
      <c r="G78" s="439">
        <v>452131205</v>
      </c>
      <c r="H78" s="439" t="s">
        <v>869</v>
      </c>
      <c r="I78" s="439" t="s">
        <v>868</v>
      </c>
      <c r="J78" s="439" t="s">
        <v>535</v>
      </c>
      <c r="K78" s="439">
        <f t="shared" si="2"/>
        <v>2.2000000000000002</v>
      </c>
      <c r="L78" s="439">
        <v>2.2000000000000002</v>
      </c>
      <c r="M78" s="439">
        <v>1.57</v>
      </c>
      <c r="N78" s="439" t="str">
        <f t="shared" si="3"/>
        <v>28.64%</v>
      </c>
      <c r="O78" s="439" t="s">
        <v>780</v>
      </c>
      <c r="P78" s="440" t="s">
        <v>780</v>
      </c>
      <c r="Q78" s="441" t="s">
        <v>1076</v>
      </c>
    </row>
    <row r="79" spans="1:17" s="139" customFormat="1" x14ac:dyDescent="0.25">
      <c r="A79" s="198">
        <v>76</v>
      </c>
      <c r="B79" s="438" t="s">
        <v>517</v>
      </c>
      <c r="C79" s="438" t="s">
        <v>510</v>
      </c>
      <c r="D79" s="438" t="s">
        <v>512</v>
      </c>
      <c r="E79" s="438" t="s">
        <v>1070</v>
      </c>
      <c r="F79" s="439" t="s">
        <v>1062</v>
      </c>
      <c r="G79" s="439" t="s">
        <v>1052</v>
      </c>
      <c r="H79" s="439" t="s">
        <v>997</v>
      </c>
      <c r="I79" s="439" t="s">
        <v>621</v>
      </c>
      <c r="J79" s="439" t="s">
        <v>535</v>
      </c>
      <c r="K79" s="439">
        <f t="shared" si="2"/>
        <v>2</v>
      </c>
      <c r="L79" s="439">
        <v>2</v>
      </c>
      <c r="M79" s="439">
        <v>1.73</v>
      </c>
      <c r="N79" s="439" t="str">
        <f t="shared" si="3"/>
        <v>13.5%</v>
      </c>
      <c r="O79" s="439" t="s">
        <v>780</v>
      </c>
      <c r="P79" s="440" t="s">
        <v>780</v>
      </c>
      <c r="Q79" s="441" t="s">
        <v>1076</v>
      </c>
    </row>
    <row r="80" spans="1:17" s="139" customFormat="1" x14ac:dyDescent="0.25">
      <c r="A80" s="198">
        <v>77</v>
      </c>
      <c r="B80" s="438" t="s">
        <v>517</v>
      </c>
      <c r="C80" s="438" t="s">
        <v>510</v>
      </c>
      <c r="D80" s="438" t="s">
        <v>512</v>
      </c>
      <c r="E80" s="438" t="s">
        <v>1071</v>
      </c>
      <c r="F80" s="439" t="s">
        <v>1063</v>
      </c>
      <c r="G80" s="439" t="s">
        <v>1053</v>
      </c>
      <c r="H80" s="439" t="s">
        <v>878</v>
      </c>
      <c r="I80" s="439" t="s">
        <v>621</v>
      </c>
      <c r="J80" s="439" t="s">
        <v>535</v>
      </c>
      <c r="K80" s="439">
        <f t="shared" si="2"/>
        <v>1.92</v>
      </c>
      <c r="L80" s="439">
        <v>1.92</v>
      </c>
      <c r="M80" s="439">
        <v>1.66</v>
      </c>
      <c r="N80" s="439" t="str">
        <f t="shared" si="3"/>
        <v>13.54%</v>
      </c>
      <c r="O80" s="439" t="s">
        <v>780</v>
      </c>
      <c r="P80" s="440" t="s">
        <v>780</v>
      </c>
      <c r="Q80" s="441" t="s">
        <v>1076</v>
      </c>
    </row>
    <row r="81" spans="1:17" s="139" customFormat="1" x14ac:dyDescent="0.25">
      <c r="A81" s="198">
        <v>78</v>
      </c>
      <c r="B81" s="438" t="s">
        <v>517</v>
      </c>
      <c r="C81" s="438" t="s">
        <v>510</v>
      </c>
      <c r="D81" s="438" t="s">
        <v>512</v>
      </c>
      <c r="E81" s="438" t="s">
        <v>1072</v>
      </c>
      <c r="F81" s="439" t="s">
        <v>1064</v>
      </c>
      <c r="G81" s="439">
        <v>461522602</v>
      </c>
      <c r="H81" s="439" t="s">
        <v>998</v>
      </c>
      <c r="I81" s="439" t="s">
        <v>621</v>
      </c>
      <c r="J81" s="439" t="s">
        <v>535</v>
      </c>
      <c r="K81" s="439">
        <f t="shared" si="2"/>
        <v>1.04</v>
      </c>
      <c r="L81" s="439">
        <v>1.04</v>
      </c>
      <c r="M81" s="439">
        <v>0.81</v>
      </c>
      <c r="N81" s="439" t="str">
        <f t="shared" si="3"/>
        <v>22.12%</v>
      </c>
      <c r="O81" s="439" t="s">
        <v>780</v>
      </c>
      <c r="P81" s="440" t="s">
        <v>780</v>
      </c>
      <c r="Q81" s="441" t="s">
        <v>1076</v>
      </c>
    </row>
    <row r="82" spans="1:17" s="139" customFormat="1" x14ac:dyDescent="0.25">
      <c r="A82" s="198">
        <v>79</v>
      </c>
      <c r="B82" s="438" t="s">
        <v>517</v>
      </c>
      <c r="C82" s="438" t="s">
        <v>510</v>
      </c>
      <c r="D82" s="438" t="s">
        <v>512</v>
      </c>
      <c r="E82" s="438" t="s">
        <v>1072</v>
      </c>
      <c r="F82" s="439" t="s">
        <v>1065</v>
      </c>
      <c r="G82" s="439">
        <v>461523102</v>
      </c>
      <c r="H82" s="439" t="s">
        <v>999</v>
      </c>
      <c r="I82" s="439" t="s">
        <v>868</v>
      </c>
      <c r="J82" s="439" t="s">
        <v>535</v>
      </c>
      <c r="K82" s="439">
        <f t="shared" si="2"/>
        <v>4.08</v>
      </c>
      <c r="L82" s="439">
        <v>4.08</v>
      </c>
      <c r="M82" s="439">
        <v>3.04</v>
      </c>
      <c r="N82" s="439" t="str">
        <f t="shared" si="3"/>
        <v>25.49%</v>
      </c>
      <c r="O82" s="439" t="s">
        <v>780</v>
      </c>
      <c r="P82" s="440" t="s">
        <v>780</v>
      </c>
      <c r="Q82" s="441" t="s">
        <v>1076</v>
      </c>
    </row>
    <row r="83" spans="1:17" s="139" customFormat="1" x14ac:dyDescent="0.25">
      <c r="A83" s="198">
        <v>80</v>
      </c>
      <c r="B83" s="438" t="s">
        <v>517</v>
      </c>
      <c r="C83" s="438" t="s">
        <v>516</v>
      </c>
      <c r="D83" s="438" t="s">
        <v>515</v>
      </c>
      <c r="E83" s="438" t="s">
        <v>905</v>
      </c>
      <c r="F83" s="439" t="s">
        <v>896</v>
      </c>
      <c r="G83" s="439">
        <v>462321204</v>
      </c>
      <c r="H83" s="439" t="s">
        <v>889</v>
      </c>
      <c r="I83" s="439" t="s">
        <v>621</v>
      </c>
      <c r="J83" s="439" t="s">
        <v>535</v>
      </c>
      <c r="K83" s="439">
        <f t="shared" si="2"/>
        <v>1.22</v>
      </c>
      <c r="L83" s="439">
        <v>1.22</v>
      </c>
      <c r="M83" s="439">
        <v>0.68</v>
      </c>
      <c r="N83" s="439" t="str">
        <f t="shared" si="3"/>
        <v>44.26%</v>
      </c>
      <c r="O83" s="439" t="s">
        <v>780</v>
      </c>
      <c r="P83" s="440" t="s">
        <v>780</v>
      </c>
      <c r="Q83" s="441" t="s">
        <v>1076</v>
      </c>
    </row>
    <row r="84" spans="1:17" s="139" customFormat="1" x14ac:dyDescent="0.25">
      <c r="A84" s="198">
        <v>81</v>
      </c>
      <c r="B84" s="438" t="s">
        <v>517</v>
      </c>
      <c r="C84" s="438" t="s">
        <v>516</v>
      </c>
      <c r="D84" s="438" t="s">
        <v>515</v>
      </c>
      <c r="E84" s="438" t="s">
        <v>898</v>
      </c>
      <c r="F84" s="439" t="s">
        <v>897</v>
      </c>
      <c r="G84" s="439">
        <v>462314701</v>
      </c>
      <c r="H84" s="439" t="s">
        <v>890</v>
      </c>
      <c r="I84" s="439" t="s">
        <v>621</v>
      </c>
      <c r="J84" s="439" t="s">
        <v>535</v>
      </c>
      <c r="K84" s="439">
        <f t="shared" si="2"/>
        <v>2.52</v>
      </c>
      <c r="L84" s="439">
        <v>2.52</v>
      </c>
      <c r="M84" s="439">
        <v>1.58</v>
      </c>
      <c r="N84" s="439" t="str">
        <f t="shared" si="3"/>
        <v>37.3%</v>
      </c>
      <c r="O84" s="439" t="s">
        <v>780</v>
      </c>
      <c r="P84" s="440" t="s">
        <v>780</v>
      </c>
      <c r="Q84" s="441" t="s">
        <v>1076</v>
      </c>
    </row>
    <row r="85" spans="1:17" s="139" customFormat="1" x14ac:dyDescent="0.25">
      <c r="A85" s="198">
        <v>82</v>
      </c>
      <c r="B85" s="438" t="s">
        <v>517</v>
      </c>
      <c r="C85" s="438" t="s">
        <v>516</v>
      </c>
      <c r="D85" s="438" t="s">
        <v>515</v>
      </c>
      <c r="E85" s="438" t="s">
        <v>898</v>
      </c>
      <c r="F85" s="439" t="s">
        <v>898</v>
      </c>
      <c r="G85" s="439">
        <v>462311102</v>
      </c>
      <c r="H85" s="439" t="s">
        <v>891</v>
      </c>
      <c r="I85" s="439" t="s">
        <v>621</v>
      </c>
      <c r="J85" s="439" t="s">
        <v>535</v>
      </c>
      <c r="K85" s="439">
        <f t="shared" si="2"/>
        <v>2.94</v>
      </c>
      <c r="L85" s="439">
        <v>2.94</v>
      </c>
      <c r="M85" s="439">
        <v>1.96</v>
      </c>
      <c r="N85" s="439" t="str">
        <f t="shared" si="3"/>
        <v>33.33%</v>
      </c>
      <c r="O85" s="439" t="s">
        <v>780</v>
      </c>
      <c r="P85" s="440" t="s">
        <v>780</v>
      </c>
      <c r="Q85" s="441" t="s">
        <v>1076</v>
      </c>
    </row>
    <row r="86" spans="1:17" s="139" customFormat="1" x14ac:dyDescent="0.25">
      <c r="A86" s="198">
        <v>83</v>
      </c>
      <c r="B86" s="438" t="s">
        <v>517</v>
      </c>
      <c r="C86" s="438" t="s">
        <v>516</v>
      </c>
      <c r="D86" s="438" t="s">
        <v>515</v>
      </c>
      <c r="E86" s="438" t="s">
        <v>906</v>
      </c>
      <c r="F86" s="439" t="s">
        <v>1000</v>
      </c>
      <c r="G86" s="439">
        <v>462333301</v>
      </c>
      <c r="H86" s="439" t="s">
        <v>1004</v>
      </c>
      <c r="I86" s="439" t="s">
        <v>621</v>
      </c>
      <c r="J86" s="439" t="s">
        <v>535</v>
      </c>
      <c r="K86" s="439">
        <f t="shared" si="2"/>
        <v>2.39</v>
      </c>
      <c r="L86" s="439">
        <v>2.39</v>
      </c>
      <c r="M86" s="439">
        <v>2.31</v>
      </c>
      <c r="N86" s="439" t="str">
        <f t="shared" si="3"/>
        <v>3.35%</v>
      </c>
      <c r="O86" s="439" t="s">
        <v>780</v>
      </c>
      <c r="P86" s="440" t="s">
        <v>780</v>
      </c>
      <c r="Q86" s="441" t="s">
        <v>1076</v>
      </c>
    </row>
    <row r="87" spans="1:17" s="139" customFormat="1" x14ac:dyDescent="0.25">
      <c r="A87" s="198">
        <v>84</v>
      </c>
      <c r="B87" s="438" t="s">
        <v>517</v>
      </c>
      <c r="C87" s="438" t="s">
        <v>516</v>
      </c>
      <c r="D87" s="438" t="s">
        <v>514</v>
      </c>
      <c r="E87" s="438" t="s">
        <v>907</v>
      </c>
      <c r="F87" s="439" t="s">
        <v>899</v>
      </c>
      <c r="G87" s="439">
        <v>462211103</v>
      </c>
      <c r="H87" s="439" t="s">
        <v>892</v>
      </c>
      <c r="I87" s="439" t="s">
        <v>621</v>
      </c>
      <c r="J87" s="439" t="s">
        <v>535</v>
      </c>
      <c r="K87" s="439">
        <f t="shared" si="2"/>
        <v>8.02</v>
      </c>
      <c r="L87" s="439">
        <v>8.02</v>
      </c>
      <c r="M87" s="439">
        <v>5.75</v>
      </c>
      <c r="N87" s="439" t="str">
        <f t="shared" si="3"/>
        <v>28.3%</v>
      </c>
      <c r="O87" s="439" t="s">
        <v>780</v>
      </c>
      <c r="P87" s="440" t="s">
        <v>780</v>
      </c>
      <c r="Q87" s="441" t="s">
        <v>1076</v>
      </c>
    </row>
    <row r="88" spans="1:17" s="139" customFormat="1" x14ac:dyDescent="0.25">
      <c r="A88" s="198">
        <v>85</v>
      </c>
      <c r="B88" s="438" t="s">
        <v>517</v>
      </c>
      <c r="C88" s="438" t="s">
        <v>516</v>
      </c>
      <c r="D88" s="438" t="s">
        <v>514</v>
      </c>
      <c r="E88" s="438" t="s">
        <v>908</v>
      </c>
      <c r="F88" s="439" t="s">
        <v>1001</v>
      </c>
      <c r="G88" s="439">
        <v>462233202</v>
      </c>
      <c r="H88" s="439" t="s">
        <v>1005</v>
      </c>
      <c r="I88" s="439" t="s">
        <v>621</v>
      </c>
      <c r="J88" s="439" t="s">
        <v>535</v>
      </c>
      <c r="K88" s="439">
        <f t="shared" si="2"/>
        <v>5.1100000000000003</v>
      </c>
      <c r="L88" s="439">
        <v>5.1100000000000003</v>
      </c>
      <c r="M88" s="439">
        <v>4.54</v>
      </c>
      <c r="N88" s="439" t="str">
        <f t="shared" si="3"/>
        <v>11.15%</v>
      </c>
      <c r="O88" s="439" t="s">
        <v>780</v>
      </c>
      <c r="P88" s="440" t="s">
        <v>780</v>
      </c>
      <c r="Q88" s="441" t="s">
        <v>1076</v>
      </c>
    </row>
    <row r="89" spans="1:17" s="139" customFormat="1" x14ac:dyDescent="0.25">
      <c r="A89" s="198">
        <v>86</v>
      </c>
      <c r="B89" s="438" t="s">
        <v>517</v>
      </c>
      <c r="C89" s="438" t="s">
        <v>516</v>
      </c>
      <c r="D89" s="438" t="s">
        <v>514</v>
      </c>
      <c r="E89" s="438" t="s">
        <v>908</v>
      </c>
      <c r="F89" s="439" t="s">
        <v>900</v>
      </c>
      <c r="G89" s="439">
        <v>462232103</v>
      </c>
      <c r="H89" s="439" t="s">
        <v>1006</v>
      </c>
      <c r="I89" s="439" t="s">
        <v>621</v>
      </c>
      <c r="J89" s="439" t="s">
        <v>535</v>
      </c>
      <c r="K89" s="439">
        <f t="shared" si="2"/>
        <v>5.6</v>
      </c>
      <c r="L89" s="439">
        <v>5.6</v>
      </c>
      <c r="M89" s="439">
        <v>5.01</v>
      </c>
      <c r="N89" s="439" t="str">
        <f t="shared" si="3"/>
        <v>10.54%</v>
      </c>
      <c r="O89" s="439" t="s">
        <v>780</v>
      </c>
      <c r="P89" s="440" t="s">
        <v>780</v>
      </c>
      <c r="Q89" s="441" t="s">
        <v>1076</v>
      </c>
    </row>
    <row r="90" spans="1:17" s="139" customFormat="1" x14ac:dyDescent="0.25">
      <c r="A90" s="198">
        <v>87</v>
      </c>
      <c r="B90" s="438" t="s">
        <v>517</v>
      </c>
      <c r="C90" s="438" t="s">
        <v>516</v>
      </c>
      <c r="D90" s="438" t="s">
        <v>514</v>
      </c>
      <c r="E90" s="438" t="s">
        <v>901</v>
      </c>
      <c r="F90" s="439" t="s">
        <v>1002</v>
      </c>
      <c r="G90" s="439">
        <v>462223302</v>
      </c>
      <c r="H90" s="439" t="s">
        <v>1002</v>
      </c>
      <c r="I90" s="439" t="s">
        <v>621</v>
      </c>
      <c r="J90" s="439" t="s">
        <v>535</v>
      </c>
      <c r="K90" s="439">
        <f t="shared" si="2"/>
        <v>4.32</v>
      </c>
      <c r="L90" s="439">
        <v>4.32</v>
      </c>
      <c r="M90" s="439">
        <v>3.8</v>
      </c>
      <c r="N90" s="439" t="str">
        <f t="shared" si="3"/>
        <v>12.04%</v>
      </c>
      <c r="O90" s="439" t="s">
        <v>780</v>
      </c>
      <c r="P90" s="440" t="s">
        <v>780</v>
      </c>
      <c r="Q90" s="441" t="s">
        <v>1076</v>
      </c>
    </row>
    <row r="91" spans="1:17" s="139" customFormat="1" x14ac:dyDescent="0.25">
      <c r="A91" s="198">
        <v>88</v>
      </c>
      <c r="B91" s="438" t="s">
        <v>517</v>
      </c>
      <c r="C91" s="438" t="s">
        <v>516</v>
      </c>
      <c r="D91" s="438" t="s">
        <v>513</v>
      </c>
      <c r="E91" s="438" t="s">
        <v>1010</v>
      </c>
      <c r="F91" s="439" t="s">
        <v>1003</v>
      </c>
      <c r="G91" s="439">
        <v>462112205</v>
      </c>
      <c r="H91" s="439" t="s">
        <v>1007</v>
      </c>
      <c r="I91" s="439" t="s">
        <v>621</v>
      </c>
      <c r="J91" s="439" t="s">
        <v>535</v>
      </c>
      <c r="K91" s="439">
        <f t="shared" si="2"/>
        <v>3.31</v>
      </c>
      <c r="L91" s="439">
        <v>3.31</v>
      </c>
      <c r="M91" s="439">
        <v>3.04</v>
      </c>
      <c r="N91" s="439" t="str">
        <f t="shared" si="3"/>
        <v>8.16%</v>
      </c>
      <c r="O91" s="439" t="s">
        <v>780</v>
      </c>
      <c r="P91" s="440" t="s">
        <v>780</v>
      </c>
      <c r="Q91" s="441" t="s">
        <v>1076</v>
      </c>
    </row>
    <row r="92" spans="1:17" s="139" customFormat="1" x14ac:dyDescent="0.25">
      <c r="A92" s="198">
        <v>89</v>
      </c>
      <c r="B92" s="438" t="s">
        <v>517</v>
      </c>
      <c r="C92" s="438" t="s">
        <v>516</v>
      </c>
      <c r="D92" s="438" t="s">
        <v>513</v>
      </c>
      <c r="E92" s="438" t="s">
        <v>902</v>
      </c>
      <c r="F92" s="439" t="s">
        <v>902</v>
      </c>
      <c r="G92" s="439">
        <v>462132903</v>
      </c>
      <c r="H92" s="439" t="s">
        <v>893</v>
      </c>
      <c r="I92" s="439" t="s">
        <v>621</v>
      </c>
      <c r="J92" s="439" t="s">
        <v>535</v>
      </c>
      <c r="K92" s="439">
        <f t="shared" si="2"/>
        <v>0.44</v>
      </c>
      <c r="L92" s="439">
        <v>0.44</v>
      </c>
      <c r="M92" s="439">
        <v>0.35</v>
      </c>
      <c r="N92" s="439" t="str">
        <f t="shared" si="3"/>
        <v>20.45%</v>
      </c>
      <c r="O92" s="439" t="s">
        <v>780</v>
      </c>
      <c r="P92" s="440" t="s">
        <v>780</v>
      </c>
      <c r="Q92" s="441" t="s">
        <v>1076</v>
      </c>
    </row>
    <row r="93" spans="1:17" s="139" customFormat="1" x14ac:dyDescent="0.25">
      <c r="A93" s="198">
        <v>90</v>
      </c>
      <c r="B93" s="438" t="s">
        <v>517</v>
      </c>
      <c r="C93" s="438" t="s">
        <v>516</v>
      </c>
      <c r="D93" s="438" t="s">
        <v>513</v>
      </c>
      <c r="E93" s="438" t="s">
        <v>1010</v>
      </c>
      <c r="F93" s="439" t="s">
        <v>1003</v>
      </c>
      <c r="G93" s="439">
        <v>462112201</v>
      </c>
      <c r="H93" s="439" t="s">
        <v>1008</v>
      </c>
      <c r="I93" s="439" t="s">
        <v>621</v>
      </c>
      <c r="J93" s="439" t="s">
        <v>535</v>
      </c>
      <c r="K93" s="439">
        <f t="shared" si="2"/>
        <v>5.4</v>
      </c>
      <c r="L93" s="439">
        <v>5.4</v>
      </c>
      <c r="M93" s="439">
        <v>5.16</v>
      </c>
      <c r="N93" s="439" t="str">
        <f t="shared" si="3"/>
        <v>4.44%</v>
      </c>
      <c r="O93" s="439" t="s">
        <v>780</v>
      </c>
      <c r="P93" s="440" t="s">
        <v>780</v>
      </c>
      <c r="Q93" s="441" t="s">
        <v>1076</v>
      </c>
    </row>
    <row r="94" spans="1:17" s="139" customFormat="1" x14ac:dyDescent="0.25">
      <c r="A94" s="198">
        <v>91</v>
      </c>
      <c r="B94" s="438" t="s">
        <v>517</v>
      </c>
      <c r="C94" s="438" t="s">
        <v>516</v>
      </c>
      <c r="D94" s="438" t="s">
        <v>513</v>
      </c>
      <c r="E94" s="438" t="s">
        <v>1010</v>
      </c>
      <c r="F94" s="439" t="s">
        <v>1003</v>
      </c>
      <c r="G94" s="439">
        <v>462112202</v>
      </c>
      <c r="H94" s="439" t="s">
        <v>1009</v>
      </c>
      <c r="I94" s="439" t="s">
        <v>621</v>
      </c>
      <c r="J94" s="439" t="s">
        <v>535</v>
      </c>
      <c r="K94" s="439">
        <f t="shared" si="2"/>
        <v>5.85</v>
      </c>
      <c r="L94" s="439">
        <v>5.85</v>
      </c>
      <c r="M94" s="439">
        <v>5.41</v>
      </c>
      <c r="N94" s="439" t="str">
        <f t="shared" si="3"/>
        <v>7.52%</v>
      </c>
      <c r="O94" s="439" t="s">
        <v>780</v>
      </c>
      <c r="P94" s="440" t="s">
        <v>780</v>
      </c>
      <c r="Q94" s="441" t="s">
        <v>1076</v>
      </c>
    </row>
    <row r="95" spans="1:17" s="139" customFormat="1" x14ac:dyDescent="0.25">
      <c r="A95" s="198">
        <v>92</v>
      </c>
      <c r="B95" s="438" t="s">
        <v>517</v>
      </c>
      <c r="C95" s="438" t="s">
        <v>516</v>
      </c>
      <c r="D95" s="438" t="s">
        <v>513</v>
      </c>
      <c r="E95" s="438" t="s">
        <v>902</v>
      </c>
      <c r="F95" s="439" t="s">
        <v>903</v>
      </c>
      <c r="G95" s="439">
        <v>462131701</v>
      </c>
      <c r="H95" s="439" t="s">
        <v>894</v>
      </c>
      <c r="I95" s="439" t="s">
        <v>621</v>
      </c>
      <c r="J95" s="439" t="s">
        <v>535</v>
      </c>
      <c r="K95" s="439">
        <f t="shared" si="2"/>
        <v>1.71</v>
      </c>
      <c r="L95" s="439">
        <v>1.71</v>
      </c>
      <c r="M95" s="439">
        <v>1.52</v>
      </c>
      <c r="N95" s="439" t="str">
        <f t="shared" si="3"/>
        <v>11.11%</v>
      </c>
      <c r="O95" s="439" t="s">
        <v>780</v>
      </c>
      <c r="P95" s="440" t="s">
        <v>780</v>
      </c>
      <c r="Q95" s="441" t="s">
        <v>1076</v>
      </c>
    </row>
    <row r="96" spans="1:17" s="139" customFormat="1" x14ac:dyDescent="0.25">
      <c r="A96" s="198">
        <v>93</v>
      </c>
      <c r="B96" s="438" t="s">
        <v>517</v>
      </c>
      <c r="C96" s="438" t="s">
        <v>516</v>
      </c>
      <c r="D96" s="438" t="s">
        <v>513</v>
      </c>
      <c r="E96" s="438" t="s">
        <v>909</v>
      </c>
      <c r="F96" s="439" t="s">
        <v>904</v>
      </c>
      <c r="G96" s="439">
        <v>462123601</v>
      </c>
      <c r="H96" s="439" t="s">
        <v>895</v>
      </c>
      <c r="I96" s="439" t="s">
        <v>621</v>
      </c>
      <c r="J96" s="439" t="s">
        <v>535</v>
      </c>
      <c r="K96" s="439">
        <f t="shared" si="2"/>
        <v>1.67</v>
      </c>
      <c r="L96" s="439">
        <v>1.67</v>
      </c>
      <c r="M96" s="439">
        <v>1.25</v>
      </c>
      <c r="N96" s="439" t="str">
        <f t="shared" si="3"/>
        <v>25.15%</v>
      </c>
      <c r="O96" s="439" t="s">
        <v>780</v>
      </c>
      <c r="P96" s="440" t="s">
        <v>780</v>
      </c>
      <c r="Q96" s="441" t="s">
        <v>1076</v>
      </c>
    </row>
    <row r="97" spans="1:17" s="139" customFormat="1" x14ac:dyDescent="0.25">
      <c r="A97" s="198"/>
      <c r="B97" s="438"/>
      <c r="C97" s="438"/>
      <c r="D97" s="438"/>
      <c r="E97" s="438"/>
      <c r="F97" s="439"/>
      <c r="G97" s="439"/>
      <c r="H97" s="439"/>
      <c r="I97" s="439"/>
      <c r="J97" s="439"/>
      <c r="K97" s="439" t="s">
        <v>911</v>
      </c>
      <c r="L97" s="439">
        <f>SUM(L4:L96)</f>
        <v>272.82999999999981</v>
      </c>
      <c r="M97" s="439"/>
      <c r="N97" s="442"/>
      <c r="O97" s="439"/>
      <c r="P97" s="439"/>
      <c r="Q97" s="441"/>
    </row>
    <row r="98" spans="1:17" s="139" customFormat="1" x14ac:dyDescent="0.25">
      <c r="A98" s="198"/>
      <c r="B98" s="438"/>
      <c r="C98" s="438"/>
      <c r="D98" s="438"/>
      <c r="E98" s="438"/>
      <c r="F98" s="439"/>
      <c r="G98" s="439"/>
      <c r="H98" s="439"/>
      <c r="I98" s="439"/>
      <c r="J98" s="439"/>
      <c r="K98" s="439" t="s">
        <v>912</v>
      </c>
      <c r="L98" s="439"/>
      <c r="M98" s="439">
        <f>SUM(M4:M97)</f>
        <v>203.50999999999993</v>
      </c>
      <c r="N98" s="442"/>
      <c r="O98" s="439"/>
      <c r="P98" s="439"/>
      <c r="Q98" s="441"/>
    </row>
    <row r="99" spans="1:17" s="139" customFormat="1" x14ac:dyDescent="0.25">
      <c r="A99" s="144"/>
      <c r="B99" s="147"/>
      <c r="C99" s="147"/>
      <c r="D99" s="147"/>
      <c r="E99" s="147"/>
      <c r="F99" s="146"/>
      <c r="G99" s="146"/>
      <c r="H99" s="146"/>
      <c r="I99" s="146"/>
      <c r="J99" s="146"/>
      <c r="K99" s="146"/>
      <c r="L99" s="146"/>
      <c r="M99" s="146"/>
      <c r="N99" s="246"/>
      <c r="O99" s="146"/>
      <c r="P99" s="146"/>
      <c r="Q99" s="149"/>
    </row>
    <row r="100" spans="1:17" s="139" customFormat="1" x14ac:dyDescent="0.25">
      <c r="A100" s="144"/>
      <c r="B100" s="147"/>
      <c r="C100" s="147"/>
      <c r="D100" s="147"/>
      <c r="E100" s="147"/>
      <c r="F100" s="146"/>
      <c r="G100" s="146"/>
      <c r="H100" s="146"/>
      <c r="I100" s="146"/>
      <c r="J100" s="146"/>
      <c r="K100" s="146"/>
      <c r="L100" s="146"/>
      <c r="M100" s="146"/>
      <c r="N100" s="246"/>
      <c r="O100" s="146"/>
      <c r="P100" s="146"/>
      <c r="Q100" s="149"/>
    </row>
    <row r="101" spans="1:17" s="139" customFormat="1" x14ac:dyDescent="0.25">
      <c r="A101" s="144"/>
      <c r="B101" s="147"/>
      <c r="C101" s="147"/>
      <c r="D101" s="147"/>
      <c r="E101" s="147"/>
      <c r="F101" s="146"/>
      <c r="G101" s="146"/>
      <c r="H101" s="146"/>
      <c r="I101" s="146"/>
      <c r="J101" s="146"/>
      <c r="K101" s="146"/>
      <c r="L101" s="146"/>
      <c r="M101" s="146"/>
      <c r="N101" s="246"/>
      <c r="O101" s="146"/>
      <c r="P101" s="146"/>
      <c r="Q101" s="149"/>
    </row>
    <row r="102" spans="1:17" s="139" customFormat="1" x14ac:dyDescent="0.25">
      <c r="A102" s="144"/>
      <c r="B102" s="147"/>
      <c r="C102" s="147"/>
      <c r="D102" s="147"/>
      <c r="E102" s="147"/>
      <c r="F102" s="146"/>
      <c r="G102" s="146"/>
      <c r="H102" s="146"/>
      <c r="I102" s="146"/>
      <c r="J102" s="146"/>
      <c r="K102" s="146"/>
      <c r="L102" s="146"/>
      <c r="M102" s="146"/>
      <c r="N102" s="246"/>
      <c r="O102" s="146"/>
      <c r="P102" s="146"/>
      <c r="Q102" s="149"/>
    </row>
    <row r="103" spans="1:17" s="139" customFormat="1" x14ac:dyDescent="0.25">
      <c r="A103" s="144"/>
      <c r="B103" s="147"/>
      <c r="C103" s="147"/>
      <c r="D103" s="147"/>
      <c r="E103" s="147"/>
      <c r="F103" s="146"/>
      <c r="G103" s="146"/>
      <c r="H103" s="146"/>
      <c r="I103" s="146"/>
      <c r="J103" s="146"/>
      <c r="K103" s="146"/>
      <c r="L103" s="146"/>
      <c r="M103" s="146"/>
      <c r="N103" s="246"/>
      <c r="O103" s="146"/>
      <c r="P103" s="146"/>
      <c r="Q103" s="149"/>
    </row>
    <row r="104" spans="1:17" s="139" customFormat="1" x14ac:dyDescent="0.25">
      <c r="A104" s="144"/>
      <c r="B104" s="147"/>
      <c r="C104" s="147"/>
      <c r="D104" s="147"/>
      <c r="E104" s="147"/>
      <c r="F104" s="146"/>
      <c r="G104" s="146"/>
      <c r="H104" s="146"/>
      <c r="I104" s="146"/>
      <c r="J104" s="146"/>
      <c r="K104" s="146"/>
      <c r="L104" s="146"/>
      <c r="M104" s="146"/>
      <c r="N104" s="246"/>
      <c r="O104" s="146"/>
      <c r="P104" s="146"/>
      <c r="Q104" s="149"/>
    </row>
    <row r="105" spans="1:17" s="139" customFormat="1" x14ac:dyDescent="0.25">
      <c r="A105" s="144"/>
      <c r="B105" s="147"/>
      <c r="C105" s="147"/>
      <c r="D105" s="147"/>
      <c r="E105" s="147"/>
      <c r="F105" s="146"/>
      <c r="G105" s="146"/>
      <c r="H105" s="146"/>
      <c r="I105" s="146"/>
      <c r="J105" s="146"/>
      <c r="K105" s="146"/>
      <c r="L105" s="146"/>
      <c r="M105" s="146"/>
      <c r="N105" s="246"/>
      <c r="O105" s="146"/>
      <c r="P105" s="146"/>
      <c r="Q105" s="149"/>
    </row>
    <row r="106" spans="1:17" s="139" customFormat="1" x14ac:dyDescent="0.25">
      <c r="A106" s="144"/>
      <c r="B106" s="147"/>
      <c r="C106" s="147"/>
      <c r="D106" s="147"/>
      <c r="E106" s="147"/>
      <c r="F106" s="146"/>
      <c r="G106" s="146"/>
      <c r="H106" s="146"/>
      <c r="I106" s="146"/>
      <c r="J106" s="146"/>
      <c r="K106" s="146"/>
      <c r="L106" s="146"/>
      <c r="M106" s="146"/>
      <c r="N106" s="246"/>
      <c r="O106" s="146"/>
      <c r="P106" s="146"/>
      <c r="Q106" s="149"/>
    </row>
    <row r="107" spans="1:17" s="139" customFormat="1" x14ac:dyDescent="0.25">
      <c r="A107" s="144"/>
      <c r="B107" s="147"/>
      <c r="C107" s="147"/>
      <c r="D107" s="147"/>
      <c r="E107" s="147"/>
      <c r="F107" s="146"/>
      <c r="G107" s="146"/>
      <c r="H107" s="146"/>
      <c r="I107" s="146"/>
      <c r="J107" s="146"/>
      <c r="K107" s="146"/>
      <c r="L107" s="146"/>
      <c r="M107" s="146"/>
      <c r="N107" s="246"/>
      <c r="O107" s="146"/>
      <c r="P107" s="146"/>
      <c r="Q107" s="149"/>
    </row>
    <row r="108" spans="1:17" s="139" customFormat="1" x14ac:dyDescent="0.25">
      <c r="A108" s="144"/>
      <c r="B108" s="147"/>
      <c r="C108" s="147"/>
      <c r="D108" s="147"/>
      <c r="E108" s="147"/>
      <c r="F108" s="146"/>
      <c r="G108" s="146"/>
      <c r="H108" s="146"/>
      <c r="I108" s="146"/>
      <c r="J108" s="146"/>
      <c r="K108" s="146"/>
      <c r="L108" s="146"/>
      <c r="M108" s="146"/>
      <c r="N108" s="246"/>
      <c r="O108" s="146"/>
      <c r="P108" s="146"/>
      <c r="Q108" s="149"/>
    </row>
    <row r="109" spans="1:17" s="139" customFormat="1" x14ac:dyDescent="0.25">
      <c r="A109" s="144"/>
      <c r="B109" s="147"/>
      <c r="C109" s="147"/>
      <c r="D109" s="147"/>
      <c r="E109" s="147"/>
      <c r="F109" s="146"/>
      <c r="G109" s="146"/>
      <c r="H109" s="146"/>
      <c r="I109" s="146"/>
      <c r="J109" s="146"/>
      <c r="K109" s="146"/>
      <c r="L109" s="146"/>
      <c r="M109" s="146"/>
      <c r="N109" s="246"/>
      <c r="O109" s="146"/>
      <c r="P109" s="146"/>
      <c r="Q109" s="149"/>
    </row>
    <row r="110" spans="1:17" s="139" customFormat="1" x14ac:dyDescent="0.25">
      <c r="A110" s="144"/>
      <c r="B110" s="147"/>
      <c r="C110" s="147"/>
      <c r="D110" s="147"/>
      <c r="E110" s="147"/>
      <c r="F110" s="146"/>
      <c r="G110" s="146"/>
      <c r="H110" s="146"/>
      <c r="I110" s="146"/>
      <c r="J110" s="146"/>
      <c r="K110" s="146"/>
      <c r="L110" s="146"/>
      <c r="M110" s="146"/>
      <c r="N110" s="246"/>
      <c r="O110" s="146"/>
      <c r="P110" s="146"/>
      <c r="Q110" s="149"/>
    </row>
    <row r="111" spans="1:17" s="139" customFormat="1" x14ac:dyDescent="0.25">
      <c r="A111" s="144"/>
      <c r="B111" s="147"/>
      <c r="C111" s="147"/>
      <c r="D111" s="147"/>
      <c r="E111" s="147"/>
      <c r="F111" s="146"/>
      <c r="G111" s="146"/>
      <c r="H111" s="146"/>
      <c r="I111" s="146"/>
      <c r="J111" s="146"/>
      <c r="K111" s="146"/>
      <c r="L111" s="146"/>
      <c r="M111" s="146"/>
      <c r="N111" s="246"/>
      <c r="O111" s="146"/>
      <c r="P111" s="146"/>
      <c r="Q111" s="149"/>
    </row>
    <row r="112" spans="1:17" s="139" customFormat="1" x14ac:dyDescent="0.25">
      <c r="A112" s="144"/>
      <c r="B112" s="147"/>
      <c r="C112" s="147"/>
      <c r="D112" s="147"/>
      <c r="E112" s="147"/>
      <c r="F112" s="146"/>
      <c r="G112" s="146"/>
      <c r="H112" s="146"/>
      <c r="I112" s="146"/>
      <c r="J112" s="146"/>
      <c r="K112" s="146"/>
      <c r="L112" s="146"/>
      <c r="M112" s="146"/>
      <c r="N112" s="246"/>
      <c r="O112" s="146"/>
      <c r="P112" s="146"/>
      <c r="Q112" s="149"/>
    </row>
    <row r="113" spans="1:17" s="139" customFormat="1" x14ac:dyDescent="0.25">
      <c r="A113" s="144"/>
      <c r="B113" s="147"/>
      <c r="C113" s="147"/>
      <c r="D113" s="147"/>
      <c r="E113" s="147"/>
      <c r="F113" s="146"/>
      <c r="G113" s="146"/>
      <c r="H113" s="146"/>
      <c r="I113" s="146"/>
      <c r="J113" s="146"/>
      <c r="K113" s="146"/>
      <c r="L113" s="146"/>
      <c r="M113" s="146"/>
      <c r="N113" s="246"/>
      <c r="O113" s="146"/>
      <c r="P113" s="146"/>
      <c r="Q113" s="149"/>
    </row>
    <row r="114" spans="1:17" s="139" customFormat="1" x14ac:dyDescent="0.25">
      <c r="A114" s="144"/>
      <c r="B114" s="147"/>
      <c r="C114" s="147"/>
      <c r="D114" s="147"/>
      <c r="E114" s="147"/>
      <c r="F114" s="146"/>
      <c r="G114" s="146"/>
      <c r="H114" s="146"/>
      <c r="I114" s="146"/>
      <c r="J114" s="146"/>
      <c r="K114" s="146"/>
      <c r="L114" s="146"/>
      <c r="M114" s="146"/>
      <c r="N114" s="246"/>
      <c r="O114" s="146"/>
      <c r="P114" s="146"/>
      <c r="Q114" s="149"/>
    </row>
    <row r="115" spans="1:17" s="139" customFormat="1" x14ac:dyDescent="0.25">
      <c r="A115" s="144"/>
      <c r="B115" s="147"/>
      <c r="C115" s="147"/>
      <c r="D115" s="147"/>
      <c r="E115" s="147"/>
      <c r="F115" s="146"/>
      <c r="G115" s="146"/>
      <c r="H115" s="146"/>
      <c r="I115" s="146"/>
      <c r="J115" s="146"/>
      <c r="K115" s="146"/>
      <c r="L115" s="146"/>
      <c r="M115" s="146"/>
      <c r="N115" s="146"/>
      <c r="O115" s="146"/>
      <c r="P115" s="146"/>
      <c r="Q115" s="149"/>
    </row>
    <row r="116" spans="1:17" s="139" customFormat="1" x14ac:dyDescent="0.25">
      <c r="A116" s="144"/>
      <c r="B116" s="147"/>
      <c r="C116" s="147"/>
      <c r="D116" s="147"/>
      <c r="E116" s="147"/>
      <c r="F116" s="146"/>
      <c r="G116" s="146"/>
      <c r="H116" s="146"/>
      <c r="I116" s="146"/>
      <c r="J116" s="146"/>
      <c r="K116" s="146"/>
      <c r="L116" s="146"/>
      <c r="M116" s="146"/>
      <c r="N116" s="146"/>
      <c r="O116" s="146"/>
      <c r="P116" s="146"/>
      <c r="Q116" s="149"/>
    </row>
    <row r="117" spans="1:17" s="139" customFormat="1" x14ac:dyDescent="0.25">
      <c r="A117" s="144"/>
      <c r="B117" s="147"/>
      <c r="C117" s="147"/>
      <c r="D117" s="147"/>
      <c r="E117" s="147"/>
      <c r="F117" s="146"/>
      <c r="G117" s="146"/>
      <c r="H117" s="146"/>
      <c r="I117" s="146"/>
      <c r="J117" s="146"/>
      <c r="K117" s="146"/>
      <c r="L117" s="146"/>
      <c r="M117" s="146"/>
      <c r="N117" s="146"/>
      <c r="O117" s="146"/>
      <c r="P117" s="146"/>
      <c r="Q117" s="149"/>
    </row>
    <row r="118" spans="1:17" s="139" customFormat="1" x14ac:dyDescent="0.25">
      <c r="A118" s="144"/>
      <c r="B118" s="147"/>
      <c r="C118" s="147"/>
      <c r="D118" s="147"/>
      <c r="E118" s="147"/>
      <c r="F118" s="146"/>
      <c r="G118" s="146"/>
      <c r="H118" s="146"/>
      <c r="I118" s="146"/>
      <c r="J118" s="146"/>
      <c r="K118" s="146"/>
      <c r="L118" s="146"/>
      <c r="M118" s="146"/>
      <c r="N118" s="146"/>
      <c r="O118" s="146"/>
      <c r="P118" s="146"/>
      <c r="Q118" s="149"/>
    </row>
    <row r="119" spans="1:17" s="139" customFormat="1" x14ac:dyDescent="0.25">
      <c r="A119" s="144"/>
      <c r="B119" s="147"/>
      <c r="C119" s="147"/>
      <c r="D119" s="147"/>
      <c r="E119" s="147"/>
      <c r="F119" s="146"/>
      <c r="G119" s="146"/>
      <c r="H119" s="146"/>
      <c r="I119" s="146"/>
      <c r="J119" s="146"/>
      <c r="K119" s="146"/>
      <c r="L119" s="146"/>
      <c r="M119" s="146"/>
      <c r="N119" s="146"/>
      <c r="O119" s="146"/>
      <c r="P119" s="146"/>
      <c r="Q119" s="149"/>
    </row>
    <row r="120" spans="1:17" s="139" customFormat="1" x14ac:dyDescent="0.25">
      <c r="A120" s="144"/>
      <c r="B120" s="147"/>
      <c r="C120" s="147"/>
      <c r="D120" s="147"/>
      <c r="E120" s="147"/>
      <c r="F120" s="146"/>
      <c r="G120" s="146"/>
      <c r="H120" s="146"/>
      <c r="I120" s="146"/>
      <c r="J120" s="146"/>
      <c r="K120" s="146"/>
      <c r="L120" s="146"/>
      <c r="M120" s="146"/>
      <c r="N120" s="146"/>
      <c r="O120" s="146"/>
      <c r="P120" s="146"/>
      <c r="Q120" s="149"/>
    </row>
    <row r="121" spans="1:17" s="139" customFormat="1" x14ac:dyDescent="0.25">
      <c r="A121" s="144"/>
      <c r="B121" s="147"/>
      <c r="C121" s="147"/>
      <c r="D121" s="147"/>
      <c r="E121" s="147"/>
      <c r="F121" s="146"/>
      <c r="G121" s="146"/>
      <c r="H121" s="146"/>
      <c r="I121" s="146"/>
      <c r="J121" s="146"/>
      <c r="K121" s="146"/>
      <c r="L121" s="146"/>
      <c r="M121" s="146"/>
      <c r="N121" s="146"/>
      <c r="O121" s="146"/>
      <c r="P121" s="146"/>
      <c r="Q121" s="149"/>
    </row>
    <row r="122" spans="1:17" s="139" customFormat="1" x14ac:dyDescent="0.25">
      <c r="A122" s="144"/>
      <c r="B122" s="147"/>
      <c r="C122" s="147"/>
      <c r="D122" s="147"/>
      <c r="E122" s="147"/>
      <c r="F122" s="146"/>
      <c r="G122" s="146"/>
      <c r="H122" s="146"/>
      <c r="I122" s="146"/>
      <c r="J122" s="146"/>
      <c r="K122" s="146"/>
      <c r="L122" s="146"/>
      <c r="M122" s="146"/>
      <c r="N122" s="146"/>
      <c r="O122" s="146"/>
      <c r="P122" s="146"/>
      <c r="Q122" s="149"/>
    </row>
    <row r="123" spans="1:17" s="139" customFormat="1" x14ac:dyDescent="0.25">
      <c r="A123" s="144"/>
      <c r="B123" s="147"/>
      <c r="C123" s="147"/>
      <c r="D123" s="147"/>
      <c r="E123" s="147"/>
      <c r="F123" s="146"/>
      <c r="G123" s="146"/>
      <c r="H123" s="146"/>
      <c r="I123" s="146"/>
      <c r="J123" s="146"/>
      <c r="K123" s="146"/>
      <c r="L123" s="146"/>
      <c r="M123" s="146"/>
      <c r="N123" s="146"/>
      <c r="O123" s="146"/>
      <c r="P123" s="146"/>
      <c r="Q123" s="149"/>
    </row>
    <row r="124" spans="1:17" s="139" customFormat="1" x14ac:dyDescent="0.25">
      <c r="A124" s="144"/>
      <c r="B124" s="147"/>
      <c r="C124" s="147"/>
      <c r="D124" s="147"/>
      <c r="E124" s="147"/>
      <c r="F124" s="146"/>
      <c r="G124" s="146"/>
      <c r="H124" s="146"/>
      <c r="I124" s="146"/>
      <c r="J124" s="146"/>
      <c r="K124" s="146"/>
      <c r="L124" s="146"/>
      <c r="M124" s="146"/>
      <c r="N124" s="146"/>
      <c r="O124" s="146"/>
      <c r="P124" s="146"/>
      <c r="Q124" s="149"/>
    </row>
    <row r="125" spans="1:17" s="139" customFormat="1" x14ac:dyDescent="0.25">
      <c r="A125" s="144"/>
      <c r="B125" s="147"/>
      <c r="C125" s="147"/>
      <c r="D125" s="147"/>
      <c r="E125" s="147"/>
      <c r="F125" s="146"/>
      <c r="G125" s="146"/>
      <c r="H125" s="146"/>
      <c r="I125" s="146"/>
      <c r="J125" s="146"/>
      <c r="K125" s="146"/>
      <c r="L125" s="146"/>
      <c r="M125" s="146"/>
      <c r="N125" s="146"/>
      <c r="O125" s="146"/>
      <c r="P125" s="146"/>
      <c r="Q125" s="149"/>
    </row>
    <row r="126" spans="1:17" s="139" customFormat="1" x14ac:dyDescent="0.25">
      <c r="A126" s="144"/>
      <c r="B126" s="147"/>
      <c r="C126" s="147"/>
      <c r="D126" s="147"/>
      <c r="E126" s="147"/>
      <c r="F126" s="146"/>
      <c r="G126" s="146"/>
      <c r="H126" s="146"/>
      <c r="I126" s="146"/>
      <c r="J126" s="146"/>
      <c r="K126" s="146"/>
      <c r="L126" s="146"/>
      <c r="M126" s="146"/>
      <c r="N126" s="146"/>
      <c r="O126" s="146"/>
      <c r="P126" s="146"/>
      <c r="Q126" s="149"/>
    </row>
    <row r="127" spans="1:17" s="139" customFormat="1" x14ac:dyDescent="0.25">
      <c r="A127" s="144"/>
      <c r="B127" s="147"/>
      <c r="C127" s="147"/>
      <c r="D127" s="147"/>
      <c r="E127" s="147"/>
      <c r="F127" s="146"/>
      <c r="G127" s="146"/>
      <c r="H127" s="146"/>
      <c r="I127" s="146"/>
      <c r="J127" s="146"/>
      <c r="K127" s="146"/>
      <c r="L127" s="146"/>
      <c r="M127" s="146"/>
      <c r="N127" s="146"/>
      <c r="O127" s="146"/>
      <c r="P127" s="146"/>
      <c r="Q127" s="149"/>
    </row>
    <row r="128" spans="1:17" s="139" customFormat="1" x14ac:dyDescent="0.25">
      <c r="A128" s="144"/>
      <c r="B128" s="147"/>
      <c r="C128" s="147"/>
      <c r="D128" s="147"/>
      <c r="E128" s="147"/>
      <c r="F128" s="146"/>
      <c r="G128" s="146"/>
      <c r="H128" s="146"/>
      <c r="I128" s="146"/>
      <c r="J128" s="146"/>
      <c r="K128" s="146"/>
      <c r="L128" s="146"/>
      <c r="M128" s="146"/>
      <c r="N128" s="146"/>
      <c r="O128" s="146"/>
      <c r="P128" s="146"/>
      <c r="Q128" s="149"/>
    </row>
    <row r="129" spans="1:17" s="139" customFormat="1" x14ac:dyDescent="0.25">
      <c r="A129" s="144"/>
      <c r="B129" s="147"/>
      <c r="C129" s="147"/>
      <c r="D129" s="147"/>
      <c r="E129" s="147"/>
      <c r="F129" s="146"/>
      <c r="G129" s="146"/>
      <c r="H129" s="146"/>
      <c r="I129" s="146"/>
      <c r="J129" s="146"/>
      <c r="K129" s="146"/>
      <c r="L129" s="146"/>
      <c r="M129" s="146"/>
      <c r="N129" s="146"/>
      <c r="O129" s="146"/>
      <c r="P129" s="146"/>
      <c r="Q129" s="149"/>
    </row>
    <row r="130" spans="1:17" s="139" customFormat="1" x14ac:dyDescent="0.25">
      <c r="A130" s="144"/>
      <c r="B130" s="147"/>
      <c r="C130" s="147"/>
      <c r="D130" s="147"/>
      <c r="E130" s="147"/>
      <c r="F130" s="146"/>
      <c r="G130" s="146"/>
      <c r="H130" s="146"/>
      <c r="I130" s="146"/>
      <c r="J130" s="146"/>
      <c r="K130" s="146"/>
      <c r="L130" s="146"/>
      <c r="M130" s="146"/>
      <c r="N130" s="146"/>
      <c r="O130" s="146"/>
      <c r="P130" s="146"/>
      <c r="Q130" s="149"/>
    </row>
    <row r="131" spans="1:17" s="139" customFormat="1" x14ac:dyDescent="0.25">
      <c r="A131" s="144"/>
      <c r="B131" s="147"/>
      <c r="C131" s="147"/>
      <c r="D131" s="147"/>
      <c r="E131" s="147"/>
      <c r="F131" s="146"/>
      <c r="G131" s="146"/>
      <c r="H131" s="146"/>
      <c r="I131" s="146"/>
      <c r="J131" s="146"/>
      <c r="K131" s="146"/>
      <c r="L131" s="146"/>
      <c r="M131" s="146"/>
      <c r="N131" s="146"/>
      <c r="O131" s="146"/>
      <c r="P131" s="146"/>
      <c r="Q131" s="149"/>
    </row>
    <row r="132" spans="1:17" s="139" customFormat="1" x14ac:dyDescent="0.25">
      <c r="A132" s="144"/>
      <c r="B132" s="147"/>
      <c r="C132" s="147"/>
      <c r="D132" s="147"/>
      <c r="E132" s="147"/>
      <c r="F132" s="146"/>
      <c r="G132" s="146"/>
      <c r="H132" s="146"/>
      <c r="I132" s="146"/>
      <c r="J132" s="146"/>
      <c r="K132" s="146"/>
      <c r="L132" s="146"/>
      <c r="M132" s="146"/>
      <c r="N132" s="146"/>
      <c r="O132" s="146"/>
      <c r="P132" s="146"/>
      <c r="Q132" s="149"/>
    </row>
    <row r="133" spans="1:17" s="139" customFormat="1" x14ac:dyDescent="0.25">
      <c r="A133" s="144"/>
      <c r="B133" s="147"/>
      <c r="C133" s="147"/>
      <c r="D133" s="147"/>
      <c r="E133" s="147"/>
      <c r="F133" s="146"/>
      <c r="G133" s="146"/>
      <c r="H133" s="146"/>
      <c r="I133" s="146"/>
      <c r="J133" s="146"/>
      <c r="K133" s="146"/>
      <c r="L133" s="146"/>
      <c r="M133" s="146"/>
      <c r="N133" s="146"/>
      <c r="O133" s="146"/>
      <c r="P133" s="146"/>
      <c r="Q133" s="149"/>
    </row>
    <row r="134" spans="1:17" s="139" customFormat="1" x14ac:dyDescent="0.25">
      <c r="A134" s="144"/>
      <c r="B134" s="147"/>
      <c r="C134" s="147"/>
      <c r="D134" s="147"/>
      <c r="E134" s="147"/>
      <c r="F134" s="146"/>
      <c r="G134" s="146"/>
      <c r="H134" s="146"/>
      <c r="I134" s="146"/>
      <c r="J134" s="146"/>
      <c r="K134" s="146"/>
      <c r="L134" s="146"/>
      <c r="M134" s="146"/>
      <c r="N134" s="146"/>
      <c r="O134" s="146"/>
      <c r="P134" s="146"/>
      <c r="Q134" s="149"/>
    </row>
    <row r="135" spans="1:17" s="139" customFormat="1" x14ac:dyDescent="0.25">
      <c r="A135" s="144"/>
      <c r="B135" s="147"/>
      <c r="C135" s="147"/>
      <c r="D135" s="147"/>
      <c r="E135" s="147"/>
      <c r="F135" s="146"/>
      <c r="G135" s="146"/>
      <c r="H135" s="146"/>
      <c r="I135" s="146"/>
      <c r="J135" s="146"/>
      <c r="K135" s="146"/>
      <c r="L135" s="146"/>
      <c r="M135" s="146"/>
      <c r="N135" s="146"/>
      <c r="O135" s="146"/>
      <c r="P135" s="146"/>
      <c r="Q135" s="149"/>
    </row>
    <row r="136" spans="1:17" s="139" customFormat="1" x14ac:dyDescent="0.25">
      <c r="A136" s="144"/>
      <c r="B136" s="147"/>
      <c r="C136" s="147"/>
      <c r="D136" s="147"/>
      <c r="E136" s="147"/>
      <c r="F136" s="146"/>
      <c r="G136" s="146"/>
      <c r="H136" s="146"/>
      <c r="I136" s="146"/>
      <c r="J136" s="146"/>
      <c r="K136" s="146"/>
      <c r="L136" s="146"/>
      <c r="M136" s="146"/>
      <c r="N136" s="146"/>
      <c r="O136" s="146"/>
      <c r="P136" s="146"/>
      <c r="Q136" s="149"/>
    </row>
    <row r="137" spans="1:17" s="139" customFormat="1" x14ac:dyDescent="0.25">
      <c r="A137" s="144"/>
      <c r="B137" s="147"/>
      <c r="C137" s="147"/>
      <c r="D137" s="147"/>
      <c r="E137" s="147"/>
      <c r="F137" s="146"/>
      <c r="G137" s="146"/>
      <c r="H137" s="146"/>
      <c r="I137" s="146"/>
      <c r="J137" s="146"/>
      <c r="K137" s="146"/>
      <c r="L137" s="146"/>
      <c r="M137" s="146"/>
      <c r="N137" s="146"/>
      <c r="O137" s="146"/>
      <c r="P137" s="146"/>
      <c r="Q137" s="149"/>
    </row>
    <row r="138" spans="1:17" s="139" customFormat="1" x14ac:dyDescent="0.25">
      <c r="A138" s="144"/>
      <c r="B138" s="147"/>
      <c r="C138" s="147"/>
      <c r="D138" s="147"/>
      <c r="E138" s="147"/>
      <c r="F138" s="146"/>
      <c r="G138" s="146"/>
      <c r="H138" s="146"/>
      <c r="I138" s="146"/>
      <c r="J138" s="146"/>
      <c r="K138" s="146"/>
      <c r="L138" s="146"/>
      <c r="M138" s="146"/>
      <c r="N138" s="146"/>
      <c r="O138" s="146"/>
      <c r="P138" s="146"/>
      <c r="Q138" s="149"/>
    </row>
    <row r="139" spans="1:17" s="139" customFormat="1" x14ac:dyDescent="0.25">
      <c r="A139" s="144"/>
      <c r="B139" s="147"/>
      <c r="C139" s="147"/>
      <c r="D139" s="147"/>
      <c r="E139" s="147"/>
      <c r="F139" s="146"/>
      <c r="G139" s="146"/>
      <c r="H139" s="146"/>
      <c r="I139" s="146"/>
      <c r="J139" s="146"/>
      <c r="K139" s="146"/>
      <c r="L139" s="146"/>
      <c r="M139" s="146"/>
      <c r="N139" s="146"/>
      <c r="O139" s="146"/>
      <c r="P139" s="146"/>
      <c r="Q139" s="149"/>
    </row>
    <row r="140" spans="1:17" s="139" customFormat="1" x14ac:dyDescent="0.25">
      <c r="A140" s="144"/>
      <c r="B140" s="147"/>
      <c r="C140" s="147"/>
      <c r="D140" s="147"/>
      <c r="E140" s="147"/>
      <c r="F140" s="146"/>
      <c r="G140" s="146"/>
      <c r="H140" s="146"/>
      <c r="I140" s="146"/>
      <c r="J140" s="146"/>
      <c r="K140" s="146"/>
      <c r="L140" s="146"/>
      <c r="M140" s="146"/>
      <c r="N140" s="146"/>
      <c r="O140" s="146"/>
      <c r="P140" s="146"/>
      <c r="Q140" s="149"/>
    </row>
    <row r="141" spans="1:17" s="139" customFormat="1" x14ac:dyDescent="0.25">
      <c r="A141" s="144"/>
      <c r="B141" s="147"/>
      <c r="C141" s="147"/>
      <c r="D141" s="147"/>
      <c r="E141" s="147"/>
      <c r="F141" s="146"/>
      <c r="G141" s="146"/>
      <c r="H141" s="146"/>
      <c r="I141" s="146"/>
      <c r="J141" s="146"/>
      <c r="K141" s="146"/>
      <c r="L141" s="146"/>
      <c r="M141" s="146"/>
      <c r="N141" s="146"/>
      <c r="O141" s="146"/>
      <c r="P141" s="146"/>
      <c r="Q141" s="149"/>
    </row>
    <row r="142" spans="1:17" s="139" customFormat="1" x14ac:dyDescent="0.25">
      <c r="A142" s="144"/>
      <c r="B142" s="147"/>
      <c r="C142" s="147"/>
      <c r="D142" s="147"/>
      <c r="E142" s="147"/>
      <c r="F142" s="146"/>
      <c r="G142" s="146"/>
      <c r="H142" s="146"/>
      <c r="I142" s="146"/>
      <c r="J142" s="146"/>
      <c r="K142" s="146"/>
      <c r="L142" s="146"/>
      <c r="M142" s="146"/>
      <c r="N142" s="146"/>
      <c r="O142" s="146"/>
      <c r="P142" s="146"/>
      <c r="Q142" s="149"/>
    </row>
    <row r="143" spans="1:17" s="139" customFormat="1" x14ac:dyDescent="0.25">
      <c r="A143" s="144"/>
      <c r="B143" s="147"/>
      <c r="C143" s="147"/>
      <c r="D143" s="147"/>
      <c r="E143" s="147"/>
      <c r="F143" s="146"/>
      <c r="G143" s="146"/>
      <c r="H143" s="146"/>
      <c r="I143" s="146"/>
      <c r="J143" s="146"/>
      <c r="K143" s="146"/>
      <c r="L143" s="146"/>
      <c r="M143" s="146"/>
      <c r="N143" s="146"/>
      <c r="O143" s="146"/>
      <c r="P143" s="146"/>
      <c r="Q143" s="149"/>
    </row>
    <row r="144" spans="1:17" s="139" customFormat="1" x14ac:dyDescent="0.25">
      <c r="A144" s="144"/>
      <c r="B144" s="147"/>
      <c r="C144" s="147"/>
      <c r="D144" s="147"/>
      <c r="E144" s="147"/>
      <c r="F144" s="146"/>
      <c r="G144" s="146"/>
      <c r="H144" s="146"/>
      <c r="I144" s="146"/>
      <c r="J144" s="146"/>
      <c r="K144" s="146"/>
      <c r="L144" s="146"/>
      <c r="M144" s="146"/>
      <c r="N144" s="146"/>
      <c r="O144" s="146"/>
      <c r="P144" s="146"/>
      <c r="Q144" s="149"/>
    </row>
    <row r="145" spans="1:17" s="139" customFormat="1" x14ac:dyDescent="0.25">
      <c r="A145" s="144"/>
      <c r="B145" s="147"/>
      <c r="C145" s="147"/>
      <c r="D145" s="147"/>
      <c r="E145" s="147"/>
      <c r="F145" s="146"/>
      <c r="G145" s="146"/>
      <c r="H145" s="146"/>
      <c r="I145" s="146"/>
      <c r="J145" s="146"/>
      <c r="K145" s="146"/>
      <c r="L145" s="146"/>
      <c r="M145" s="146"/>
      <c r="N145" s="146"/>
      <c r="O145" s="146"/>
      <c r="P145" s="146"/>
      <c r="Q145" s="149"/>
    </row>
    <row r="146" spans="1:17" s="139" customFormat="1" x14ac:dyDescent="0.25">
      <c r="A146" s="144"/>
      <c r="B146" s="147"/>
      <c r="C146" s="147"/>
      <c r="D146" s="147"/>
      <c r="E146" s="147"/>
      <c r="F146" s="146"/>
      <c r="G146" s="146"/>
      <c r="H146" s="146"/>
      <c r="I146" s="146"/>
      <c r="J146" s="146"/>
      <c r="K146" s="146"/>
      <c r="L146" s="146"/>
      <c r="M146" s="146"/>
      <c r="N146" s="146"/>
      <c r="O146" s="146"/>
      <c r="P146" s="146"/>
      <c r="Q146" s="149"/>
    </row>
    <row r="147" spans="1:17" s="139" customFormat="1" x14ac:dyDescent="0.25">
      <c r="A147" s="144"/>
      <c r="B147" s="147"/>
      <c r="C147" s="147"/>
      <c r="D147" s="147"/>
      <c r="E147" s="147"/>
      <c r="F147" s="146"/>
      <c r="G147" s="146"/>
      <c r="H147" s="146"/>
      <c r="I147" s="146"/>
      <c r="J147" s="146"/>
      <c r="K147" s="146"/>
      <c r="L147" s="146"/>
      <c r="M147" s="146"/>
      <c r="N147" s="146"/>
      <c r="O147" s="146"/>
      <c r="P147" s="146"/>
      <c r="Q147" s="149"/>
    </row>
    <row r="148" spans="1:17" s="139" customFormat="1" x14ac:dyDescent="0.25">
      <c r="A148" s="144"/>
      <c r="B148" s="147"/>
      <c r="C148" s="147"/>
      <c r="D148" s="147"/>
      <c r="E148" s="147"/>
      <c r="F148" s="146"/>
      <c r="G148" s="146"/>
      <c r="H148" s="146"/>
      <c r="I148" s="146"/>
      <c r="J148" s="146"/>
      <c r="K148" s="146"/>
      <c r="L148" s="146"/>
      <c r="M148" s="146"/>
      <c r="N148" s="146"/>
      <c r="O148" s="146"/>
      <c r="P148" s="146"/>
      <c r="Q148" s="149"/>
    </row>
    <row r="149" spans="1:17" s="139" customFormat="1" x14ac:dyDescent="0.25">
      <c r="A149" s="144"/>
      <c r="B149" s="147"/>
      <c r="C149" s="147"/>
      <c r="D149" s="147"/>
      <c r="E149" s="147"/>
      <c r="F149" s="146"/>
      <c r="G149" s="146"/>
      <c r="H149" s="146"/>
      <c r="I149" s="146"/>
      <c r="J149" s="146"/>
      <c r="K149" s="146"/>
      <c r="L149" s="146"/>
      <c r="M149" s="146"/>
      <c r="N149" s="146"/>
      <c r="O149" s="146"/>
      <c r="P149" s="146"/>
      <c r="Q149" s="149"/>
    </row>
    <row r="150" spans="1:17" s="139" customFormat="1" x14ac:dyDescent="0.25">
      <c r="A150" s="144"/>
      <c r="B150" s="147"/>
      <c r="C150" s="147"/>
      <c r="D150" s="147"/>
      <c r="E150" s="147"/>
      <c r="F150" s="146"/>
      <c r="G150" s="146"/>
      <c r="H150" s="146"/>
      <c r="I150" s="146"/>
      <c r="J150" s="146"/>
      <c r="K150" s="146"/>
      <c r="L150" s="146"/>
      <c r="M150" s="146"/>
      <c r="N150" s="146"/>
      <c r="O150" s="146"/>
      <c r="P150" s="146"/>
      <c r="Q150" s="149"/>
    </row>
    <row r="151" spans="1:17" s="139" customFormat="1" x14ac:dyDescent="0.25">
      <c r="A151" s="144"/>
      <c r="B151" s="147"/>
      <c r="C151" s="147"/>
      <c r="D151" s="147"/>
      <c r="E151" s="147"/>
      <c r="F151" s="146"/>
      <c r="G151" s="146"/>
      <c r="H151" s="146"/>
      <c r="I151" s="146"/>
      <c r="J151" s="146"/>
      <c r="K151" s="146"/>
      <c r="L151" s="146"/>
      <c r="M151" s="146"/>
      <c r="N151" s="146"/>
      <c r="O151" s="146"/>
      <c r="P151" s="146"/>
      <c r="Q151" s="149"/>
    </row>
    <row r="152" spans="1:17" s="139" customFormat="1" x14ac:dyDescent="0.25">
      <c r="A152" s="144"/>
      <c r="B152" s="147"/>
      <c r="C152" s="147"/>
      <c r="D152" s="147"/>
      <c r="E152" s="147"/>
      <c r="F152" s="146"/>
      <c r="G152" s="146"/>
      <c r="H152" s="146"/>
      <c r="I152" s="146"/>
      <c r="J152" s="146"/>
      <c r="K152" s="146"/>
      <c r="L152" s="146"/>
      <c r="M152" s="146"/>
      <c r="N152" s="146"/>
      <c r="O152" s="146"/>
      <c r="P152" s="146"/>
      <c r="Q152" s="149"/>
    </row>
    <row r="153" spans="1:17" s="139" customFormat="1" x14ac:dyDescent="0.25">
      <c r="A153" s="144"/>
      <c r="B153" s="147"/>
      <c r="C153" s="147"/>
      <c r="D153" s="147"/>
      <c r="E153" s="147"/>
      <c r="F153" s="146"/>
      <c r="G153" s="146"/>
      <c r="H153" s="146"/>
      <c r="I153" s="146"/>
      <c r="J153" s="146"/>
      <c r="K153" s="146"/>
      <c r="L153" s="146"/>
      <c r="M153" s="146"/>
      <c r="N153" s="146"/>
      <c r="O153" s="146"/>
      <c r="P153" s="146"/>
      <c r="Q153" s="149"/>
    </row>
    <row r="154" spans="1:17" s="139" customFormat="1" x14ac:dyDescent="0.25">
      <c r="A154" s="144"/>
      <c r="B154" s="147"/>
      <c r="C154" s="147"/>
      <c r="D154" s="147"/>
      <c r="E154" s="147"/>
      <c r="F154" s="146"/>
      <c r="G154" s="146"/>
      <c r="H154" s="146"/>
      <c r="I154" s="146"/>
      <c r="J154" s="146"/>
      <c r="K154" s="146"/>
      <c r="L154" s="146"/>
      <c r="M154" s="146"/>
      <c r="N154" s="146"/>
      <c r="O154" s="146"/>
      <c r="P154" s="146"/>
      <c r="Q154" s="149"/>
    </row>
    <row r="155" spans="1:17" s="139" customFormat="1" x14ac:dyDescent="0.25">
      <c r="A155" s="144"/>
      <c r="B155" s="147"/>
      <c r="C155" s="147"/>
      <c r="D155" s="147"/>
      <c r="E155" s="147"/>
      <c r="F155" s="146"/>
      <c r="G155" s="146"/>
      <c r="H155" s="146"/>
      <c r="I155" s="146"/>
      <c r="J155" s="146"/>
      <c r="K155" s="146"/>
      <c r="L155" s="146"/>
      <c r="M155" s="146"/>
      <c r="N155" s="146"/>
      <c r="O155" s="146"/>
      <c r="P155" s="146"/>
      <c r="Q155" s="149"/>
    </row>
    <row r="156" spans="1:17" s="139" customFormat="1" x14ac:dyDescent="0.25">
      <c r="A156" s="144"/>
      <c r="B156" s="147"/>
      <c r="C156" s="147"/>
      <c r="D156" s="147"/>
      <c r="E156" s="147"/>
      <c r="F156" s="146"/>
      <c r="G156" s="146"/>
      <c r="H156" s="146"/>
      <c r="I156" s="146"/>
      <c r="J156" s="146"/>
      <c r="K156" s="146"/>
      <c r="L156" s="146"/>
      <c r="M156" s="146"/>
      <c r="N156" s="146"/>
      <c r="O156" s="146"/>
      <c r="P156" s="146"/>
      <c r="Q156" s="149"/>
    </row>
    <row r="157" spans="1:17" s="139" customFormat="1" x14ac:dyDescent="0.25">
      <c r="A157" s="144"/>
      <c r="B157" s="147"/>
      <c r="C157" s="147"/>
      <c r="D157" s="147"/>
      <c r="E157" s="147"/>
      <c r="F157" s="146"/>
      <c r="G157" s="146"/>
      <c r="H157" s="146"/>
      <c r="I157" s="146"/>
      <c r="J157" s="146"/>
      <c r="K157" s="146"/>
      <c r="L157" s="146"/>
      <c r="M157" s="146"/>
      <c r="N157" s="146"/>
      <c r="O157" s="146"/>
      <c r="P157" s="146"/>
      <c r="Q157" s="149"/>
    </row>
    <row r="158" spans="1:17" s="139" customFormat="1" x14ac:dyDescent="0.25">
      <c r="A158" s="144"/>
      <c r="B158" s="147"/>
      <c r="C158" s="147"/>
      <c r="D158" s="147"/>
      <c r="E158" s="147"/>
      <c r="F158" s="146"/>
      <c r="G158" s="146"/>
      <c r="H158" s="146"/>
      <c r="I158" s="146"/>
      <c r="J158" s="146"/>
      <c r="K158" s="146"/>
      <c r="L158" s="146"/>
      <c r="M158" s="146"/>
      <c r="N158" s="146"/>
      <c r="O158" s="146"/>
      <c r="P158" s="146"/>
      <c r="Q158" s="149"/>
    </row>
    <row r="159" spans="1:17" s="139" customFormat="1" x14ac:dyDescent="0.25">
      <c r="A159" s="144"/>
      <c r="B159" s="147"/>
      <c r="C159" s="147"/>
      <c r="D159" s="147"/>
      <c r="E159" s="147"/>
      <c r="F159" s="146"/>
      <c r="G159" s="146"/>
      <c r="H159" s="146"/>
      <c r="I159" s="146"/>
      <c r="J159" s="146"/>
      <c r="K159" s="146"/>
      <c r="L159" s="146"/>
      <c r="M159" s="146"/>
      <c r="N159" s="146"/>
      <c r="O159" s="146"/>
      <c r="P159" s="146"/>
      <c r="Q159" s="149"/>
    </row>
    <row r="160" spans="1:17" s="139" customFormat="1" x14ac:dyDescent="0.25">
      <c r="A160" s="144"/>
      <c r="B160" s="147"/>
      <c r="C160" s="147"/>
      <c r="D160" s="147"/>
      <c r="E160" s="147"/>
      <c r="F160" s="146"/>
      <c r="G160" s="146"/>
      <c r="H160" s="146"/>
      <c r="I160" s="146"/>
      <c r="J160" s="146"/>
      <c r="K160" s="146"/>
      <c r="L160" s="146"/>
      <c r="M160" s="146"/>
      <c r="N160" s="146"/>
      <c r="O160" s="146"/>
      <c r="P160" s="146"/>
      <c r="Q160" s="149"/>
    </row>
    <row r="161" spans="1:17" s="139" customFormat="1" x14ac:dyDescent="0.25">
      <c r="A161" s="144"/>
      <c r="B161" s="147"/>
      <c r="C161" s="147"/>
      <c r="D161" s="147"/>
      <c r="E161" s="147"/>
      <c r="F161" s="146"/>
      <c r="G161" s="146"/>
      <c r="H161" s="146"/>
      <c r="I161" s="146"/>
      <c r="J161" s="146"/>
      <c r="K161" s="146"/>
      <c r="L161" s="146"/>
      <c r="M161" s="146"/>
      <c r="N161" s="146"/>
      <c r="O161" s="146"/>
      <c r="P161" s="146"/>
      <c r="Q161" s="149"/>
    </row>
    <row r="162" spans="1:17" s="139" customFormat="1" x14ac:dyDescent="0.25">
      <c r="A162" s="144"/>
      <c r="B162" s="147"/>
      <c r="C162" s="147"/>
      <c r="D162" s="147"/>
      <c r="E162" s="147"/>
      <c r="F162" s="146"/>
      <c r="G162" s="146"/>
      <c r="H162" s="146"/>
      <c r="I162" s="146"/>
      <c r="J162" s="146"/>
      <c r="K162" s="146"/>
      <c r="L162" s="146"/>
      <c r="M162" s="146"/>
      <c r="N162" s="146"/>
      <c r="O162" s="146"/>
      <c r="P162" s="146"/>
      <c r="Q162" s="149"/>
    </row>
    <row r="163" spans="1:17" s="139" customFormat="1" x14ac:dyDescent="0.25">
      <c r="A163" s="144"/>
      <c r="B163" s="147"/>
      <c r="C163" s="147"/>
      <c r="D163" s="147"/>
      <c r="E163" s="147"/>
      <c r="F163" s="146"/>
      <c r="G163" s="146"/>
      <c r="H163" s="146"/>
      <c r="I163" s="146"/>
      <c r="J163" s="146"/>
      <c r="K163" s="146"/>
      <c r="L163" s="146"/>
      <c r="M163" s="146"/>
      <c r="N163" s="146"/>
      <c r="O163" s="146"/>
      <c r="P163" s="146"/>
      <c r="Q163" s="149"/>
    </row>
    <row r="164" spans="1:17" s="139" customFormat="1" x14ac:dyDescent="0.25">
      <c r="A164" s="144"/>
      <c r="B164" s="147"/>
      <c r="C164" s="147"/>
      <c r="D164" s="147"/>
      <c r="E164" s="147"/>
      <c r="F164" s="146"/>
      <c r="G164" s="146"/>
      <c r="H164" s="146"/>
      <c r="I164" s="146"/>
      <c r="J164" s="146"/>
      <c r="K164" s="146"/>
      <c r="L164" s="146"/>
      <c r="M164" s="146"/>
      <c r="N164" s="146"/>
      <c r="O164" s="146"/>
      <c r="P164" s="146"/>
      <c r="Q164" s="149"/>
    </row>
    <row r="165" spans="1:17" s="139" customFormat="1" x14ac:dyDescent="0.25">
      <c r="A165" s="144"/>
      <c r="B165" s="147"/>
      <c r="C165" s="147"/>
      <c r="D165" s="147"/>
      <c r="E165" s="147"/>
      <c r="F165" s="146"/>
      <c r="G165" s="146"/>
      <c r="H165" s="146"/>
      <c r="I165" s="146"/>
      <c r="J165" s="146"/>
      <c r="K165" s="146"/>
      <c r="L165" s="146"/>
      <c r="M165" s="146"/>
      <c r="N165" s="146"/>
      <c r="O165" s="146"/>
      <c r="P165" s="146"/>
      <c r="Q165" s="149"/>
    </row>
    <row r="166" spans="1:17" s="139" customFormat="1" x14ac:dyDescent="0.25">
      <c r="A166" s="144"/>
      <c r="B166" s="147"/>
      <c r="C166" s="147"/>
      <c r="D166" s="147"/>
      <c r="E166" s="147"/>
      <c r="F166" s="146"/>
      <c r="G166" s="146"/>
      <c r="H166" s="146"/>
      <c r="I166" s="146"/>
      <c r="J166" s="146"/>
      <c r="K166" s="146"/>
      <c r="L166" s="146"/>
      <c r="M166" s="146"/>
      <c r="N166" s="146"/>
      <c r="O166" s="146"/>
      <c r="P166" s="146"/>
      <c r="Q166" s="149"/>
    </row>
    <row r="167" spans="1:17" s="139" customFormat="1" x14ac:dyDescent="0.25">
      <c r="A167" s="144"/>
      <c r="B167" s="147"/>
      <c r="C167" s="147"/>
      <c r="D167" s="147"/>
      <c r="E167" s="147"/>
      <c r="F167" s="146"/>
      <c r="G167" s="146"/>
      <c r="H167" s="146"/>
      <c r="I167" s="146"/>
      <c r="J167" s="146"/>
      <c r="K167" s="146"/>
      <c r="L167" s="146"/>
      <c r="M167" s="146"/>
      <c r="N167" s="146"/>
      <c r="O167" s="146"/>
      <c r="P167" s="146"/>
      <c r="Q167" s="149"/>
    </row>
    <row r="168" spans="1:17" s="139" customFormat="1" x14ac:dyDescent="0.25">
      <c r="A168" s="144"/>
      <c r="B168" s="147"/>
      <c r="C168" s="147"/>
      <c r="D168" s="147"/>
      <c r="E168" s="147"/>
      <c r="F168" s="146"/>
      <c r="G168" s="146"/>
      <c r="H168" s="146"/>
      <c r="I168" s="146"/>
      <c r="J168" s="146"/>
      <c r="K168" s="146"/>
      <c r="L168" s="146"/>
      <c r="M168" s="146"/>
      <c r="N168" s="146"/>
      <c r="O168" s="146"/>
      <c r="P168" s="146"/>
      <c r="Q168" s="149"/>
    </row>
    <row r="169" spans="1:17" s="139" customFormat="1" x14ac:dyDescent="0.25">
      <c r="A169" s="144"/>
      <c r="B169" s="147"/>
      <c r="C169" s="147"/>
      <c r="D169" s="147"/>
      <c r="E169" s="147"/>
      <c r="F169" s="146"/>
      <c r="G169" s="146"/>
      <c r="H169" s="146"/>
      <c r="I169" s="146"/>
      <c r="J169" s="146"/>
      <c r="K169" s="146"/>
      <c r="L169" s="146"/>
      <c r="M169" s="146"/>
      <c r="N169" s="146"/>
      <c r="O169" s="146"/>
      <c r="P169" s="146"/>
      <c r="Q169" s="149"/>
    </row>
    <row r="170" spans="1:17" s="139" customFormat="1" x14ac:dyDescent="0.25">
      <c r="A170" s="144"/>
      <c r="B170" s="147"/>
      <c r="C170" s="147"/>
      <c r="D170" s="147"/>
      <c r="E170" s="147"/>
      <c r="F170" s="146"/>
      <c r="G170" s="146"/>
      <c r="H170" s="146"/>
      <c r="I170" s="146"/>
      <c r="J170" s="146"/>
      <c r="K170" s="146"/>
      <c r="L170" s="146"/>
      <c r="M170" s="146"/>
      <c r="N170" s="146"/>
      <c r="O170" s="146"/>
      <c r="P170" s="146"/>
      <c r="Q170" s="149"/>
    </row>
    <row r="171" spans="1:17" s="139" customFormat="1" x14ac:dyDescent="0.25">
      <c r="A171" s="144"/>
      <c r="B171" s="147"/>
      <c r="C171" s="147"/>
      <c r="D171" s="147"/>
      <c r="E171" s="147"/>
      <c r="F171" s="146"/>
      <c r="G171" s="146"/>
      <c r="H171" s="146"/>
      <c r="I171" s="146"/>
      <c r="J171" s="146"/>
      <c r="K171" s="146"/>
      <c r="L171" s="146"/>
      <c r="M171" s="146"/>
      <c r="N171" s="146"/>
      <c r="O171" s="146"/>
      <c r="P171" s="146"/>
      <c r="Q171" s="149"/>
    </row>
    <row r="172" spans="1:17" s="139" customFormat="1" x14ac:dyDescent="0.25">
      <c r="A172" s="144"/>
      <c r="B172" s="147"/>
      <c r="C172" s="147"/>
      <c r="D172" s="147"/>
      <c r="E172" s="147"/>
      <c r="F172" s="146"/>
      <c r="G172" s="146"/>
      <c r="H172" s="146"/>
      <c r="I172" s="146"/>
      <c r="J172" s="146"/>
      <c r="K172" s="146"/>
      <c r="L172" s="146"/>
      <c r="M172" s="146"/>
      <c r="N172" s="146"/>
      <c r="O172" s="146"/>
      <c r="P172" s="146"/>
      <c r="Q172" s="149"/>
    </row>
    <row r="173" spans="1:17" s="139" customFormat="1" x14ac:dyDescent="0.25">
      <c r="A173" s="144"/>
      <c r="B173" s="147"/>
      <c r="C173" s="147"/>
      <c r="D173" s="147"/>
      <c r="E173" s="147"/>
      <c r="F173" s="146"/>
      <c r="G173" s="146"/>
      <c r="H173" s="146"/>
      <c r="I173" s="146"/>
      <c r="J173" s="146"/>
      <c r="K173" s="146"/>
      <c r="L173" s="146"/>
      <c r="M173" s="146"/>
      <c r="N173" s="146"/>
      <c r="O173" s="146"/>
      <c r="P173" s="146"/>
      <c r="Q173" s="149"/>
    </row>
    <row r="174" spans="1:17" s="139" customFormat="1" x14ac:dyDescent="0.25">
      <c r="A174" s="144"/>
      <c r="B174" s="147"/>
      <c r="C174" s="147"/>
      <c r="D174" s="147"/>
      <c r="E174" s="147"/>
      <c r="F174" s="146"/>
      <c r="G174" s="146"/>
      <c r="H174" s="146"/>
      <c r="I174" s="146"/>
      <c r="J174" s="146"/>
      <c r="K174" s="146"/>
      <c r="L174" s="146"/>
      <c r="M174" s="146"/>
      <c r="N174" s="146"/>
      <c r="O174" s="146"/>
      <c r="P174" s="146"/>
      <c r="Q174" s="149"/>
    </row>
    <row r="175" spans="1:17" s="139" customFormat="1" x14ac:dyDescent="0.25">
      <c r="A175" s="144"/>
      <c r="B175" s="147"/>
      <c r="C175" s="147"/>
      <c r="D175" s="147"/>
      <c r="E175" s="147"/>
      <c r="F175" s="146"/>
      <c r="G175" s="146"/>
      <c r="H175" s="146"/>
      <c r="I175" s="146"/>
      <c r="J175" s="146"/>
      <c r="K175" s="146"/>
      <c r="L175" s="146"/>
      <c r="M175" s="146"/>
      <c r="N175" s="146"/>
      <c r="O175" s="146"/>
      <c r="P175" s="146"/>
      <c r="Q175" s="149"/>
    </row>
    <row r="176" spans="1:17" s="139" customFormat="1" x14ac:dyDescent="0.25">
      <c r="A176" s="144"/>
      <c r="B176" s="147"/>
      <c r="C176" s="147"/>
      <c r="D176" s="147"/>
      <c r="E176" s="147"/>
      <c r="F176" s="146"/>
      <c r="G176" s="146"/>
      <c r="H176" s="146"/>
      <c r="I176" s="146"/>
      <c r="J176" s="146"/>
      <c r="K176" s="146"/>
      <c r="L176" s="146"/>
      <c r="M176" s="146"/>
      <c r="N176" s="146"/>
      <c r="O176" s="146"/>
      <c r="P176" s="146"/>
      <c r="Q176" s="149"/>
    </row>
    <row r="177" spans="1:17" s="139" customFormat="1" x14ac:dyDescent="0.25">
      <c r="A177" s="144"/>
      <c r="B177" s="147"/>
      <c r="C177" s="147"/>
      <c r="D177" s="147"/>
      <c r="E177" s="147"/>
      <c r="F177" s="146"/>
      <c r="G177" s="146"/>
      <c r="H177" s="146"/>
      <c r="I177" s="146"/>
      <c r="J177" s="146"/>
      <c r="K177" s="146"/>
      <c r="L177" s="146"/>
      <c r="M177" s="146"/>
      <c r="N177" s="146"/>
      <c r="O177" s="146"/>
      <c r="P177" s="146"/>
      <c r="Q177" s="149"/>
    </row>
    <row r="178" spans="1:17" s="139" customFormat="1" x14ac:dyDescent="0.25">
      <c r="A178" s="144"/>
      <c r="B178" s="147"/>
      <c r="C178" s="147"/>
      <c r="D178" s="147"/>
      <c r="E178" s="147"/>
      <c r="F178" s="146"/>
      <c r="G178" s="146"/>
      <c r="H178" s="146"/>
      <c r="I178" s="146"/>
      <c r="J178" s="146"/>
      <c r="K178" s="146"/>
      <c r="L178" s="146"/>
      <c r="M178" s="146"/>
      <c r="N178" s="146"/>
      <c r="O178" s="146"/>
      <c r="P178" s="146"/>
      <c r="Q178" s="149"/>
    </row>
    <row r="179" spans="1:17" s="139" customFormat="1" x14ac:dyDescent="0.25">
      <c r="A179" s="144"/>
      <c r="B179" s="147"/>
      <c r="C179" s="147"/>
      <c r="D179" s="147"/>
      <c r="E179" s="147"/>
      <c r="F179" s="146"/>
      <c r="G179" s="146"/>
      <c r="H179" s="146"/>
      <c r="I179" s="146"/>
      <c r="J179" s="146"/>
      <c r="K179" s="146"/>
      <c r="L179" s="146"/>
      <c r="M179" s="146"/>
      <c r="N179" s="146"/>
      <c r="O179" s="146"/>
      <c r="P179" s="146"/>
      <c r="Q179" s="149"/>
    </row>
    <row r="180" spans="1:17" s="139" customFormat="1" x14ac:dyDescent="0.25">
      <c r="A180" s="144"/>
      <c r="B180" s="147"/>
      <c r="C180" s="147"/>
      <c r="D180" s="147"/>
      <c r="E180" s="147"/>
      <c r="F180" s="146"/>
      <c r="G180" s="146"/>
      <c r="H180" s="146"/>
      <c r="I180" s="146"/>
      <c r="J180" s="146"/>
      <c r="K180" s="146"/>
      <c r="L180" s="146"/>
      <c r="M180" s="146"/>
      <c r="N180" s="146"/>
      <c r="O180" s="146"/>
      <c r="P180" s="146"/>
      <c r="Q180" s="149"/>
    </row>
    <row r="181" spans="1:17" s="139" customFormat="1" x14ac:dyDescent="0.25">
      <c r="A181" s="144"/>
      <c r="B181" s="147"/>
      <c r="C181" s="147"/>
      <c r="D181" s="147"/>
      <c r="E181" s="147"/>
      <c r="F181" s="146"/>
      <c r="G181" s="146"/>
      <c r="H181" s="146"/>
      <c r="I181" s="146"/>
      <c r="J181" s="146"/>
      <c r="K181" s="146"/>
      <c r="L181" s="146"/>
      <c r="M181" s="146"/>
      <c r="N181" s="146"/>
      <c r="O181" s="146"/>
      <c r="P181" s="146"/>
      <c r="Q181" s="149"/>
    </row>
    <row r="182" spans="1:17" s="139" customFormat="1" x14ac:dyDescent="0.25">
      <c r="A182" s="144"/>
      <c r="B182" s="147"/>
      <c r="C182" s="147"/>
      <c r="D182" s="147"/>
      <c r="E182" s="147"/>
      <c r="F182" s="146"/>
      <c r="G182" s="146"/>
      <c r="H182" s="146"/>
      <c r="I182" s="146"/>
      <c r="J182" s="146"/>
      <c r="K182" s="146"/>
      <c r="L182" s="146"/>
      <c r="M182" s="146"/>
      <c r="N182" s="146"/>
      <c r="O182" s="146"/>
      <c r="P182" s="146"/>
      <c r="Q182" s="149"/>
    </row>
    <row r="183" spans="1:17" s="139" customFormat="1" x14ac:dyDescent="0.25">
      <c r="A183" s="144"/>
      <c r="B183" s="147"/>
      <c r="C183" s="147"/>
      <c r="D183" s="147"/>
      <c r="E183" s="147"/>
      <c r="F183" s="146"/>
      <c r="G183" s="146"/>
      <c r="H183" s="146"/>
      <c r="I183" s="146"/>
      <c r="J183" s="146"/>
      <c r="K183" s="146"/>
      <c r="L183" s="146"/>
      <c r="M183" s="146"/>
      <c r="N183" s="146"/>
      <c r="O183" s="146"/>
      <c r="P183" s="146"/>
      <c r="Q183" s="149"/>
    </row>
    <row r="184" spans="1:17" s="139" customFormat="1" x14ac:dyDescent="0.25">
      <c r="A184" s="144"/>
      <c r="B184" s="147"/>
      <c r="C184" s="147"/>
      <c r="D184" s="147"/>
      <c r="E184" s="147"/>
      <c r="F184" s="146"/>
      <c r="G184" s="146"/>
      <c r="H184" s="146"/>
      <c r="I184" s="146"/>
      <c r="J184" s="146"/>
      <c r="K184" s="146"/>
      <c r="L184" s="146"/>
      <c r="M184" s="146"/>
      <c r="N184" s="146"/>
      <c r="O184" s="146"/>
      <c r="P184" s="146"/>
      <c r="Q184" s="149"/>
    </row>
    <row r="185" spans="1:17" s="139" customFormat="1" x14ac:dyDescent="0.25">
      <c r="A185" s="144"/>
      <c r="B185" s="147"/>
      <c r="C185" s="147"/>
      <c r="D185" s="147"/>
      <c r="E185" s="147"/>
      <c r="F185" s="146"/>
      <c r="G185" s="146"/>
      <c r="H185" s="146"/>
      <c r="I185" s="146"/>
      <c r="J185" s="146"/>
      <c r="K185" s="146"/>
      <c r="L185" s="146"/>
      <c r="M185" s="146"/>
      <c r="N185" s="146"/>
      <c r="O185" s="146"/>
      <c r="P185" s="146"/>
      <c r="Q185" s="149"/>
    </row>
    <row r="186" spans="1:17" s="139" customFormat="1" x14ac:dyDescent="0.25">
      <c r="A186" s="144"/>
      <c r="B186" s="147"/>
      <c r="C186" s="147"/>
      <c r="D186" s="147"/>
      <c r="E186" s="147"/>
      <c r="F186" s="146"/>
      <c r="G186" s="146"/>
      <c r="H186" s="146"/>
      <c r="I186" s="146"/>
      <c r="J186" s="146"/>
      <c r="K186" s="146"/>
      <c r="L186" s="146"/>
      <c r="M186" s="146"/>
      <c r="N186" s="146"/>
      <c r="O186" s="146"/>
      <c r="P186" s="146"/>
      <c r="Q186" s="149"/>
    </row>
    <row r="187" spans="1:17" s="139" customFormat="1" x14ac:dyDescent="0.25">
      <c r="A187" s="144"/>
      <c r="B187" s="147"/>
      <c r="C187" s="147"/>
      <c r="D187" s="147"/>
      <c r="E187" s="147"/>
      <c r="F187" s="146"/>
      <c r="G187" s="146"/>
      <c r="H187" s="146"/>
      <c r="I187" s="146"/>
      <c r="J187" s="146"/>
      <c r="K187" s="146"/>
      <c r="L187" s="146"/>
      <c r="M187" s="146"/>
      <c r="N187" s="146"/>
      <c r="O187" s="146"/>
      <c r="P187" s="146"/>
      <c r="Q187" s="149"/>
    </row>
    <row r="188" spans="1:17" s="139" customFormat="1" x14ac:dyDescent="0.25">
      <c r="A188" s="144"/>
      <c r="B188" s="147"/>
      <c r="C188" s="147"/>
      <c r="D188" s="147"/>
      <c r="E188" s="147"/>
      <c r="F188" s="146"/>
      <c r="G188" s="146"/>
      <c r="H188" s="146"/>
      <c r="I188" s="146"/>
      <c r="J188" s="146"/>
      <c r="K188" s="146"/>
      <c r="L188" s="146"/>
      <c r="M188" s="146"/>
      <c r="N188" s="146"/>
      <c r="O188" s="146"/>
      <c r="P188" s="146"/>
      <c r="Q188" s="149"/>
    </row>
    <row r="189" spans="1:17" s="139" customFormat="1" x14ac:dyDescent="0.25">
      <c r="A189" s="144"/>
      <c r="B189" s="147"/>
      <c r="C189" s="147"/>
      <c r="D189" s="147"/>
      <c r="E189" s="147"/>
      <c r="F189" s="146"/>
      <c r="G189" s="146"/>
      <c r="H189" s="146"/>
      <c r="I189" s="146"/>
      <c r="J189" s="146"/>
      <c r="K189" s="146"/>
      <c r="L189" s="146"/>
      <c r="M189" s="146"/>
      <c r="N189" s="146"/>
      <c r="O189" s="146"/>
      <c r="P189" s="146"/>
      <c r="Q189" s="149"/>
    </row>
    <row r="190" spans="1:17" s="139" customFormat="1" x14ac:dyDescent="0.25">
      <c r="A190" s="144"/>
      <c r="B190" s="147"/>
      <c r="C190" s="147"/>
      <c r="D190" s="147"/>
      <c r="E190" s="147"/>
      <c r="F190" s="146"/>
      <c r="G190" s="146"/>
      <c r="H190" s="146"/>
      <c r="I190" s="146"/>
      <c r="J190" s="146"/>
      <c r="K190" s="146"/>
      <c r="L190" s="146"/>
      <c r="M190" s="146"/>
      <c r="N190" s="146"/>
      <c r="O190" s="146"/>
      <c r="P190" s="146"/>
      <c r="Q190" s="149"/>
    </row>
    <row r="191" spans="1:17" s="139" customFormat="1" x14ac:dyDescent="0.25">
      <c r="A191" s="144"/>
      <c r="B191" s="147"/>
      <c r="C191" s="147"/>
      <c r="D191" s="147"/>
      <c r="E191" s="147"/>
      <c r="F191" s="146"/>
      <c r="G191" s="146"/>
      <c r="H191" s="146"/>
      <c r="I191" s="146"/>
      <c r="J191" s="146"/>
      <c r="K191" s="146"/>
      <c r="L191" s="146"/>
      <c r="M191" s="146"/>
      <c r="N191" s="146"/>
      <c r="O191" s="146"/>
      <c r="P191" s="146"/>
      <c r="Q191" s="149"/>
    </row>
    <row r="192" spans="1:17" s="139" customFormat="1" x14ac:dyDescent="0.25">
      <c r="A192" s="144"/>
      <c r="B192" s="147"/>
      <c r="C192" s="147"/>
      <c r="D192" s="147"/>
      <c r="E192" s="147"/>
      <c r="F192" s="146"/>
      <c r="G192" s="146"/>
      <c r="H192" s="146"/>
      <c r="I192" s="146"/>
      <c r="J192" s="146"/>
      <c r="K192" s="146"/>
      <c r="L192" s="146"/>
      <c r="M192" s="146"/>
      <c r="N192" s="146"/>
      <c r="O192" s="146"/>
      <c r="P192" s="146"/>
      <c r="Q192" s="149"/>
    </row>
    <row r="193" spans="1:17" s="139" customFormat="1" x14ac:dyDescent="0.25">
      <c r="A193" s="144"/>
      <c r="B193" s="147"/>
      <c r="C193" s="147"/>
      <c r="D193" s="147"/>
      <c r="E193" s="147"/>
      <c r="F193" s="146"/>
      <c r="G193" s="146"/>
      <c r="H193" s="146"/>
      <c r="I193" s="146"/>
      <c r="J193" s="146"/>
      <c r="K193" s="146"/>
      <c r="L193" s="146"/>
      <c r="M193" s="146"/>
      <c r="N193" s="146"/>
      <c r="O193" s="146"/>
      <c r="P193" s="146"/>
      <c r="Q193" s="149"/>
    </row>
    <row r="194" spans="1:17" s="139" customFormat="1" x14ac:dyDescent="0.25">
      <c r="A194" s="144"/>
      <c r="B194" s="147"/>
      <c r="C194" s="147"/>
      <c r="D194" s="147"/>
      <c r="E194" s="147"/>
      <c r="F194" s="146"/>
      <c r="G194" s="146"/>
      <c r="H194" s="146"/>
      <c r="I194" s="146"/>
      <c r="J194" s="146"/>
      <c r="K194" s="146"/>
      <c r="L194" s="146"/>
      <c r="M194" s="146"/>
      <c r="N194" s="146"/>
      <c r="O194" s="146"/>
      <c r="P194" s="146"/>
      <c r="Q194" s="149"/>
    </row>
    <row r="195" spans="1:17" s="139" customFormat="1" x14ac:dyDescent="0.25">
      <c r="A195" s="144"/>
      <c r="B195" s="147"/>
      <c r="C195" s="147"/>
      <c r="D195" s="147"/>
      <c r="E195" s="147"/>
      <c r="F195" s="146"/>
      <c r="G195" s="146"/>
      <c r="H195" s="146"/>
      <c r="I195" s="146"/>
      <c r="J195" s="146"/>
      <c r="K195" s="146"/>
      <c r="L195" s="146"/>
      <c r="M195" s="146"/>
      <c r="N195" s="146"/>
      <c r="O195" s="146"/>
      <c r="P195" s="146"/>
      <c r="Q195" s="149"/>
    </row>
    <row r="196" spans="1:17" s="139" customFormat="1" x14ac:dyDescent="0.25">
      <c r="A196" s="144"/>
      <c r="B196" s="147"/>
      <c r="C196" s="147"/>
      <c r="D196" s="147"/>
      <c r="E196" s="147"/>
      <c r="F196" s="146"/>
      <c r="G196" s="146"/>
      <c r="H196" s="146"/>
      <c r="I196" s="146"/>
      <c r="J196" s="146"/>
      <c r="K196" s="146"/>
      <c r="L196" s="146"/>
      <c r="M196" s="146"/>
      <c r="N196" s="146"/>
      <c r="O196" s="146"/>
      <c r="P196" s="146"/>
      <c r="Q196" s="149"/>
    </row>
    <row r="197" spans="1:17" s="139" customFormat="1" x14ac:dyDescent="0.25">
      <c r="A197" s="144"/>
      <c r="B197" s="147"/>
      <c r="C197" s="147"/>
      <c r="D197" s="147"/>
      <c r="E197" s="147"/>
      <c r="F197" s="146"/>
      <c r="G197" s="146"/>
      <c r="H197" s="146"/>
      <c r="I197" s="146"/>
      <c r="J197" s="146"/>
      <c r="K197" s="146"/>
      <c r="L197" s="146"/>
      <c r="M197" s="146"/>
      <c r="N197" s="146"/>
      <c r="O197" s="146"/>
      <c r="P197" s="146"/>
      <c r="Q197" s="149"/>
    </row>
    <row r="198" spans="1:17" s="139" customFormat="1" x14ac:dyDescent="0.25">
      <c r="A198" s="144"/>
      <c r="B198" s="147"/>
      <c r="C198" s="147"/>
      <c r="D198" s="147"/>
      <c r="E198" s="147"/>
      <c r="F198" s="146"/>
      <c r="G198" s="146"/>
      <c r="H198" s="146"/>
      <c r="I198" s="146"/>
      <c r="J198" s="146"/>
      <c r="K198" s="146"/>
      <c r="L198" s="146"/>
      <c r="M198" s="146"/>
      <c r="N198" s="146"/>
      <c r="O198" s="146"/>
      <c r="P198" s="146"/>
      <c r="Q198" s="149"/>
    </row>
    <row r="199" spans="1:17" s="139" customFormat="1" x14ac:dyDescent="0.25">
      <c r="A199" s="144"/>
      <c r="B199" s="147"/>
      <c r="C199" s="147"/>
      <c r="D199" s="147"/>
      <c r="E199" s="147"/>
      <c r="F199" s="146"/>
      <c r="G199" s="146"/>
      <c r="H199" s="146"/>
      <c r="I199" s="146"/>
      <c r="J199" s="146"/>
      <c r="K199" s="146"/>
      <c r="L199" s="146"/>
      <c r="M199" s="146"/>
      <c r="N199" s="146"/>
      <c r="O199" s="146"/>
      <c r="P199" s="146"/>
      <c r="Q199" s="149"/>
    </row>
    <row r="200" spans="1:17" s="139" customFormat="1" x14ac:dyDescent="0.25">
      <c r="A200" s="144"/>
      <c r="B200" s="147"/>
      <c r="C200" s="147"/>
      <c r="D200" s="147"/>
      <c r="E200" s="147"/>
      <c r="F200" s="146"/>
      <c r="G200" s="146"/>
      <c r="H200" s="146"/>
      <c r="I200" s="146"/>
      <c r="J200" s="146"/>
      <c r="K200" s="146"/>
      <c r="L200" s="146"/>
      <c r="M200" s="146"/>
      <c r="N200" s="146"/>
      <c r="O200" s="146"/>
      <c r="P200" s="146"/>
      <c r="Q200" s="149"/>
    </row>
    <row r="201" spans="1:17" s="139" customFormat="1" x14ac:dyDescent="0.25">
      <c r="A201" s="144"/>
      <c r="B201" s="147"/>
      <c r="C201" s="147"/>
      <c r="D201" s="147"/>
      <c r="E201" s="147"/>
      <c r="F201" s="146"/>
      <c r="G201" s="146"/>
      <c r="H201" s="146"/>
      <c r="I201" s="146"/>
      <c r="J201" s="146"/>
      <c r="K201" s="146"/>
      <c r="L201" s="146"/>
      <c r="M201" s="146"/>
      <c r="N201" s="146"/>
      <c r="O201" s="146"/>
      <c r="P201" s="146"/>
      <c r="Q201" s="149"/>
    </row>
    <row r="202" spans="1:17" s="139" customFormat="1" x14ac:dyDescent="0.25">
      <c r="A202" s="144"/>
      <c r="B202" s="147"/>
      <c r="C202" s="147"/>
      <c r="D202" s="147"/>
      <c r="E202" s="147"/>
      <c r="F202" s="146"/>
      <c r="G202" s="146"/>
      <c r="H202" s="146"/>
      <c r="I202" s="146"/>
      <c r="J202" s="146"/>
      <c r="K202" s="146"/>
      <c r="L202" s="146"/>
      <c r="M202" s="146"/>
      <c r="N202" s="146"/>
      <c r="O202" s="146"/>
      <c r="P202" s="146"/>
      <c r="Q202" s="149"/>
    </row>
    <row r="203" spans="1:17" s="139" customFormat="1" x14ac:dyDescent="0.25">
      <c r="A203" s="144"/>
      <c r="B203" s="147"/>
      <c r="C203" s="147"/>
      <c r="D203" s="147"/>
      <c r="E203" s="147"/>
      <c r="F203" s="146"/>
      <c r="G203" s="146"/>
      <c r="H203" s="146"/>
      <c r="I203" s="146"/>
      <c r="J203" s="146"/>
      <c r="K203" s="146"/>
      <c r="L203" s="146"/>
      <c r="M203" s="146"/>
      <c r="N203" s="146"/>
      <c r="O203" s="146"/>
      <c r="P203" s="146"/>
      <c r="Q203" s="149"/>
    </row>
    <row r="204" spans="1:17" s="139" customFormat="1" x14ac:dyDescent="0.25">
      <c r="A204" s="144"/>
      <c r="B204" s="147"/>
      <c r="C204" s="147"/>
      <c r="D204" s="147"/>
      <c r="E204" s="147"/>
      <c r="F204" s="146"/>
      <c r="G204" s="146"/>
      <c r="H204" s="146"/>
      <c r="I204" s="146"/>
      <c r="J204" s="146"/>
      <c r="K204" s="146"/>
      <c r="L204" s="146"/>
      <c r="M204" s="146"/>
      <c r="N204" s="146"/>
      <c r="O204" s="146"/>
      <c r="P204" s="146"/>
      <c r="Q204" s="149"/>
    </row>
    <row r="205" spans="1:17" s="139" customFormat="1" x14ac:dyDescent="0.25">
      <c r="A205" s="144"/>
      <c r="B205" s="147"/>
      <c r="C205" s="147"/>
      <c r="D205" s="147"/>
      <c r="E205" s="147"/>
      <c r="F205" s="146"/>
      <c r="G205" s="146"/>
      <c r="H205" s="146"/>
      <c r="I205" s="146"/>
      <c r="J205" s="146"/>
      <c r="K205" s="146"/>
      <c r="L205" s="146"/>
      <c r="M205" s="146"/>
      <c r="N205" s="146"/>
      <c r="O205" s="146"/>
      <c r="P205" s="146"/>
      <c r="Q205" s="149"/>
    </row>
    <row r="206" spans="1:17" s="139" customFormat="1" x14ac:dyDescent="0.25">
      <c r="A206" s="144"/>
      <c r="B206" s="147"/>
      <c r="C206" s="147"/>
      <c r="D206" s="147"/>
      <c r="E206" s="147"/>
      <c r="F206" s="146"/>
      <c r="G206" s="146"/>
      <c r="H206" s="146"/>
      <c r="I206" s="146"/>
      <c r="J206" s="146"/>
      <c r="K206" s="146"/>
      <c r="L206" s="146"/>
      <c r="M206" s="146"/>
      <c r="N206" s="146"/>
      <c r="O206" s="146"/>
      <c r="P206" s="146"/>
      <c r="Q206" s="149"/>
    </row>
    <row r="207" spans="1:17" s="139" customFormat="1" x14ac:dyDescent="0.25">
      <c r="A207" s="144"/>
      <c r="B207" s="147"/>
      <c r="C207" s="147"/>
      <c r="D207" s="147"/>
      <c r="E207" s="147"/>
      <c r="F207" s="146"/>
      <c r="G207" s="146"/>
      <c r="H207" s="146"/>
      <c r="I207" s="146"/>
      <c r="J207" s="146"/>
      <c r="K207" s="146"/>
      <c r="L207" s="146"/>
      <c r="M207" s="146"/>
      <c r="N207" s="146"/>
      <c r="O207" s="146"/>
      <c r="P207" s="146"/>
      <c r="Q207" s="149"/>
    </row>
    <row r="208" spans="1:17" s="139" customFormat="1" x14ac:dyDescent="0.25">
      <c r="A208" s="144"/>
      <c r="B208" s="147"/>
      <c r="C208" s="147"/>
      <c r="D208" s="147"/>
      <c r="E208" s="147"/>
      <c r="F208" s="146"/>
      <c r="G208" s="146"/>
      <c r="H208" s="146"/>
      <c r="I208" s="146"/>
      <c r="J208" s="146"/>
      <c r="K208" s="146"/>
      <c r="L208" s="146"/>
      <c r="M208" s="146"/>
      <c r="N208" s="146"/>
      <c r="O208" s="146"/>
      <c r="P208" s="146"/>
      <c r="Q208" s="149"/>
    </row>
    <row r="209" spans="1:17" s="139" customFormat="1" x14ac:dyDescent="0.25">
      <c r="A209" s="144"/>
      <c r="B209" s="147"/>
      <c r="C209" s="147"/>
      <c r="D209" s="147"/>
      <c r="E209" s="147"/>
      <c r="F209" s="146"/>
      <c r="G209" s="146"/>
      <c r="H209" s="146"/>
      <c r="I209" s="146"/>
      <c r="J209" s="146"/>
      <c r="K209" s="146"/>
      <c r="L209" s="146"/>
      <c r="M209" s="146"/>
      <c r="N209" s="146"/>
      <c r="O209" s="146"/>
      <c r="P209" s="146"/>
      <c r="Q209" s="149"/>
    </row>
    <row r="210" spans="1:17" s="139" customFormat="1" x14ac:dyDescent="0.25">
      <c r="A210" s="144"/>
      <c r="B210" s="147"/>
      <c r="C210" s="147"/>
      <c r="D210" s="147"/>
      <c r="E210" s="147"/>
      <c r="F210" s="146"/>
      <c r="G210" s="146"/>
      <c r="H210" s="146"/>
      <c r="I210" s="146"/>
      <c r="J210" s="146"/>
      <c r="K210" s="146"/>
      <c r="L210" s="146"/>
      <c r="M210" s="146"/>
      <c r="N210" s="146"/>
      <c r="O210" s="146"/>
      <c r="P210" s="146"/>
      <c r="Q210" s="149"/>
    </row>
    <row r="211" spans="1:17" s="139" customFormat="1" x14ac:dyDescent="0.25">
      <c r="A211" s="144"/>
      <c r="B211" s="147"/>
      <c r="C211" s="147"/>
      <c r="D211" s="147"/>
      <c r="E211" s="147"/>
      <c r="F211" s="146"/>
      <c r="G211" s="146"/>
      <c r="H211" s="146"/>
      <c r="I211" s="146"/>
      <c r="J211" s="146"/>
      <c r="K211" s="146"/>
      <c r="L211" s="146"/>
      <c r="M211" s="146"/>
      <c r="N211" s="146"/>
      <c r="O211" s="146"/>
      <c r="P211" s="146"/>
      <c r="Q211" s="149"/>
    </row>
    <row r="212" spans="1:17" s="139" customFormat="1" x14ac:dyDescent="0.25">
      <c r="A212" s="144"/>
      <c r="B212" s="147"/>
      <c r="C212" s="147"/>
      <c r="D212" s="147"/>
      <c r="E212" s="147"/>
      <c r="F212" s="146"/>
      <c r="G212" s="146"/>
      <c r="H212" s="146"/>
      <c r="I212" s="146"/>
      <c r="J212" s="146"/>
      <c r="K212" s="146"/>
      <c r="L212" s="146"/>
      <c r="M212" s="146"/>
      <c r="N212" s="146"/>
      <c r="O212" s="146"/>
      <c r="P212" s="146"/>
      <c r="Q212" s="149"/>
    </row>
    <row r="213" spans="1:17" s="139" customFormat="1" x14ac:dyDescent="0.25">
      <c r="A213" s="144"/>
      <c r="B213" s="147"/>
      <c r="C213" s="147"/>
      <c r="D213" s="147"/>
      <c r="E213" s="147"/>
      <c r="F213" s="146"/>
      <c r="G213" s="146"/>
      <c r="H213" s="146"/>
      <c r="I213" s="146"/>
      <c r="J213" s="146"/>
      <c r="K213" s="146"/>
      <c r="L213" s="146"/>
      <c r="M213" s="146"/>
      <c r="N213" s="146"/>
      <c r="O213" s="146"/>
      <c r="P213" s="146"/>
      <c r="Q213" s="149"/>
    </row>
    <row r="214" spans="1:17" s="139" customFormat="1" x14ac:dyDescent="0.25">
      <c r="A214" s="144"/>
      <c r="B214" s="147"/>
      <c r="C214" s="147"/>
      <c r="D214" s="147"/>
      <c r="E214" s="147"/>
      <c r="F214" s="146"/>
      <c r="G214" s="146"/>
      <c r="H214" s="146"/>
      <c r="I214" s="146"/>
      <c r="J214" s="146"/>
      <c r="K214" s="146"/>
      <c r="L214" s="146"/>
      <c r="M214" s="146"/>
      <c r="N214" s="146"/>
      <c r="O214" s="146"/>
      <c r="P214" s="146"/>
      <c r="Q214" s="149"/>
    </row>
    <row r="215" spans="1:17" s="139" customFormat="1" x14ac:dyDescent="0.25">
      <c r="A215" s="144"/>
      <c r="B215" s="147"/>
      <c r="C215" s="147"/>
      <c r="D215" s="147"/>
      <c r="E215" s="147"/>
      <c r="F215" s="146"/>
      <c r="G215" s="146"/>
      <c r="H215" s="146"/>
      <c r="I215" s="146"/>
      <c r="J215" s="146"/>
      <c r="K215" s="146"/>
      <c r="L215" s="146"/>
      <c r="M215" s="146"/>
      <c r="N215" s="146"/>
      <c r="O215" s="146"/>
      <c r="P215" s="146"/>
      <c r="Q215" s="149"/>
    </row>
    <row r="216" spans="1:17" s="139" customFormat="1" x14ac:dyDescent="0.25">
      <c r="A216" s="144"/>
      <c r="B216" s="147"/>
      <c r="C216" s="147"/>
      <c r="D216" s="147"/>
      <c r="E216" s="147"/>
      <c r="F216" s="146"/>
      <c r="G216" s="146"/>
      <c r="H216" s="146"/>
      <c r="I216" s="146"/>
      <c r="J216" s="146"/>
      <c r="K216" s="146"/>
      <c r="L216" s="146"/>
      <c r="M216" s="146"/>
      <c r="N216" s="146"/>
      <c r="O216" s="146"/>
      <c r="P216" s="146"/>
      <c r="Q216" s="149"/>
    </row>
    <row r="217" spans="1:17" s="139" customFormat="1" x14ac:dyDescent="0.25">
      <c r="A217" s="144"/>
      <c r="B217" s="147"/>
      <c r="C217" s="147"/>
      <c r="D217" s="147"/>
      <c r="E217" s="147"/>
      <c r="F217" s="146"/>
      <c r="G217" s="146"/>
      <c r="H217" s="146"/>
      <c r="I217" s="146"/>
      <c r="J217" s="146"/>
      <c r="K217" s="146"/>
      <c r="L217" s="146"/>
      <c r="M217" s="146"/>
      <c r="N217" s="146"/>
      <c r="O217" s="146"/>
      <c r="P217" s="146"/>
      <c r="Q217" s="149"/>
    </row>
    <row r="218" spans="1:17" s="139" customFormat="1" x14ac:dyDescent="0.25">
      <c r="A218" s="144"/>
      <c r="B218" s="147"/>
      <c r="C218" s="147"/>
      <c r="D218" s="147"/>
      <c r="E218" s="147"/>
      <c r="F218" s="146"/>
      <c r="G218" s="146"/>
      <c r="H218" s="146"/>
      <c r="I218" s="146"/>
      <c r="J218" s="146"/>
      <c r="K218" s="146"/>
      <c r="L218" s="146"/>
      <c r="M218" s="146"/>
      <c r="N218" s="146"/>
      <c r="O218" s="146"/>
      <c r="P218" s="146"/>
      <c r="Q218" s="149"/>
    </row>
    <row r="219" spans="1:17" s="139" customFormat="1" x14ac:dyDescent="0.25">
      <c r="A219" s="144"/>
      <c r="B219" s="147"/>
      <c r="C219" s="147"/>
      <c r="D219" s="147"/>
      <c r="E219" s="147"/>
      <c r="F219" s="146"/>
      <c r="G219" s="146"/>
      <c r="H219" s="146"/>
      <c r="I219" s="146"/>
      <c r="J219" s="146"/>
      <c r="K219" s="146"/>
      <c r="L219" s="146"/>
      <c r="M219" s="146"/>
      <c r="N219" s="146"/>
      <c r="O219" s="146"/>
      <c r="P219" s="146"/>
      <c r="Q219" s="149"/>
    </row>
    <row r="220" spans="1:17" s="139" customFormat="1" x14ac:dyDescent="0.25">
      <c r="A220" s="144"/>
      <c r="B220" s="147"/>
      <c r="C220" s="147"/>
      <c r="D220" s="147"/>
      <c r="E220" s="147"/>
      <c r="F220" s="146"/>
      <c r="G220" s="146"/>
      <c r="H220" s="146"/>
      <c r="I220" s="146"/>
      <c r="J220" s="146"/>
      <c r="K220" s="146"/>
      <c r="L220" s="146"/>
      <c r="M220" s="146"/>
      <c r="N220" s="146"/>
      <c r="O220" s="146"/>
      <c r="P220" s="146"/>
      <c r="Q220" s="149"/>
    </row>
    <row r="221" spans="1:17" s="139" customFormat="1" x14ac:dyDescent="0.25">
      <c r="A221" s="144"/>
      <c r="B221" s="147"/>
      <c r="C221" s="147"/>
      <c r="D221" s="147"/>
      <c r="E221" s="147"/>
      <c r="F221" s="146"/>
      <c r="G221" s="146"/>
      <c r="H221" s="146"/>
      <c r="I221" s="146"/>
      <c r="J221" s="146"/>
      <c r="K221" s="146"/>
      <c r="L221" s="146"/>
      <c r="M221" s="146"/>
      <c r="N221" s="146"/>
      <c r="O221" s="146"/>
      <c r="P221" s="146"/>
      <c r="Q221" s="149"/>
    </row>
    <row r="222" spans="1:17" s="139" customFormat="1" x14ac:dyDescent="0.25">
      <c r="A222" s="144"/>
      <c r="B222" s="147"/>
      <c r="C222" s="147"/>
      <c r="D222" s="147"/>
      <c r="E222" s="147"/>
      <c r="F222" s="146"/>
      <c r="G222" s="146"/>
      <c r="H222" s="146"/>
      <c r="I222" s="146"/>
      <c r="J222" s="146"/>
      <c r="K222" s="146"/>
      <c r="L222" s="146"/>
      <c r="M222" s="146"/>
      <c r="N222" s="146"/>
      <c r="O222" s="146"/>
      <c r="P222" s="146"/>
      <c r="Q222" s="149"/>
    </row>
    <row r="223" spans="1:17" s="139" customFormat="1" x14ac:dyDescent="0.25">
      <c r="A223" s="144"/>
      <c r="B223" s="147"/>
      <c r="C223" s="147"/>
      <c r="D223" s="147"/>
      <c r="E223" s="147"/>
      <c r="F223" s="146"/>
      <c r="G223" s="146"/>
      <c r="H223" s="146"/>
      <c r="I223" s="146"/>
      <c r="J223" s="146"/>
      <c r="K223" s="146"/>
      <c r="L223" s="146"/>
      <c r="M223" s="146"/>
      <c r="N223" s="146"/>
      <c r="O223" s="146"/>
      <c r="P223" s="146"/>
      <c r="Q223" s="149"/>
    </row>
    <row r="224" spans="1:17" s="139" customFormat="1" x14ac:dyDescent="0.25">
      <c r="A224" s="144"/>
      <c r="B224" s="147"/>
      <c r="C224" s="147"/>
      <c r="D224" s="147"/>
      <c r="E224" s="147"/>
      <c r="F224" s="146"/>
      <c r="G224" s="146"/>
      <c r="H224" s="146"/>
      <c r="I224" s="146"/>
      <c r="J224" s="146"/>
      <c r="K224" s="146"/>
      <c r="L224" s="146"/>
      <c r="M224" s="146"/>
      <c r="N224" s="146"/>
      <c r="O224" s="146"/>
      <c r="P224" s="146"/>
      <c r="Q224" s="149"/>
    </row>
    <row r="225" spans="1:17" s="139" customFormat="1" x14ac:dyDescent="0.25">
      <c r="A225" s="144"/>
      <c r="B225" s="147"/>
      <c r="C225" s="147"/>
      <c r="D225" s="147"/>
      <c r="E225" s="147"/>
      <c r="F225" s="146"/>
      <c r="G225" s="146"/>
      <c r="H225" s="146"/>
      <c r="I225" s="146"/>
      <c r="J225" s="146"/>
      <c r="K225" s="146"/>
      <c r="L225" s="146"/>
      <c r="M225" s="146"/>
      <c r="N225" s="146"/>
      <c r="O225" s="146"/>
      <c r="P225" s="146"/>
      <c r="Q225" s="149"/>
    </row>
    <row r="226" spans="1:17" s="139" customFormat="1" x14ac:dyDescent="0.25">
      <c r="A226" s="144"/>
      <c r="B226" s="147"/>
      <c r="C226" s="147"/>
      <c r="D226" s="147"/>
      <c r="E226" s="147"/>
      <c r="F226" s="146"/>
      <c r="G226" s="146"/>
      <c r="H226" s="146"/>
      <c r="I226" s="146"/>
      <c r="J226" s="146"/>
      <c r="K226" s="146"/>
      <c r="L226" s="146"/>
      <c r="M226" s="146"/>
      <c r="N226" s="146"/>
      <c r="O226" s="146"/>
      <c r="P226" s="146"/>
      <c r="Q226" s="149"/>
    </row>
    <row r="227" spans="1:17" s="139" customFormat="1" x14ac:dyDescent="0.25">
      <c r="A227" s="144"/>
      <c r="B227" s="147"/>
      <c r="C227" s="147"/>
      <c r="D227" s="147"/>
      <c r="E227" s="147"/>
      <c r="F227" s="146"/>
      <c r="G227" s="146"/>
      <c r="H227" s="146"/>
      <c r="I227" s="146"/>
      <c r="J227" s="146"/>
      <c r="K227" s="146"/>
      <c r="L227" s="146"/>
      <c r="M227" s="146"/>
      <c r="N227" s="146"/>
      <c r="O227" s="146"/>
      <c r="P227" s="146"/>
      <c r="Q227" s="149"/>
    </row>
    <row r="228" spans="1:17" s="139" customFormat="1" x14ac:dyDescent="0.25">
      <c r="A228" s="144"/>
      <c r="B228" s="147"/>
      <c r="C228" s="147"/>
      <c r="D228" s="147"/>
      <c r="E228" s="147"/>
      <c r="F228" s="146"/>
      <c r="G228" s="146"/>
      <c r="H228" s="146"/>
      <c r="I228" s="146"/>
      <c r="J228" s="146"/>
      <c r="K228" s="146"/>
      <c r="L228" s="146"/>
      <c r="M228" s="146"/>
      <c r="N228" s="146"/>
      <c r="O228" s="146"/>
      <c r="P228" s="146"/>
      <c r="Q228" s="149"/>
    </row>
    <row r="229" spans="1:17" s="139" customFormat="1" x14ac:dyDescent="0.25">
      <c r="A229" s="144"/>
      <c r="B229" s="147"/>
      <c r="C229" s="147"/>
      <c r="D229" s="147"/>
      <c r="E229" s="147"/>
      <c r="F229" s="146"/>
      <c r="G229" s="146"/>
      <c r="H229" s="146"/>
      <c r="I229" s="146"/>
      <c r="J229" s="146"/>
      <c r="K229" s="146"/>
      <c r="L229" s="146"/>
      <c r="M229" s="146"/>
      <c r="N229" s="146"/>
      <c r="O229" s="146"/>
      <c r="P229" s="146"/>
      <c r="Q229" s="149"/>
    </row>
    <row r="230" spans="1:17" s="139" customFormat="1" x14ac:dyDescent="0.25">
      <c r="A230" s="144"/>
      <c r="B230" s="147"/>
      <c r="C230" s="147"/>
      <c r="D230" s="147"/>
      <c r="E230" s="147"/>
      <c r="F230" s="146"/>
      <c r="G230" s="146"/>
      <c r="H230" s="146"/>
      <c r="I230" s="146"/>
      <c r="J230" s="146"/>
      <c r="K230" s="146"/>
      <c r="L230" s="146"/>
      <c r="M230" s="146"/>
      <c r="N230" s="146"/>
      <c r="O230" s="146"/>
      <c r="P230" s="146"/>
      <c r="Q230" s="149"/>
    </row>
    <row r="231" spans="1:17" s="139" customFormat="1" x14ac:dyDescent="0.25">
      <c r="A231" s="144"/>
      <c r="B231" s="147"/>
      <c r="C231" s="147"/>
      <c r="D231" s="147"/>
      <c r="E231" s="147"/>
      <c r="F231" s="146"/>
      <c r="G231" s="146"/>
      <c r="H231" s="146"/>
      <c r="I231" s="146"/>
      <c r="J231" s="146"/>
      <c r="K231" s="146"/>
      <c r="L231" s="146"/>
      <c r="M231" s="146"/>
      <c r="N231" s="146"/>
      <c r="O231" s="146"/>
      <c r="P231" s="146"/>
      <c r="Q231" s="149"/>
    </row>
    <row r="232" spans="1:17" s="139" customFormat="1" x14ac:dyDescent="0.25">
      <c r="A232" s="144"/>
      <c r="B232" s="147"/>
      <c r="C232" s="147"/>
      <c r="D232" s="147"/>
      <c r="E232" s="147"/>
      <c r="F232" s="146"/>
      <c r="G232" s="146"/>
      <c r="H232" s="146"/>
      <c r="I232" s="146"/>
      <c r="J232" s="146"/>
      <c r="K232" s="146"/>
      <c r="L232" s="146"/>
      <c r="M232" s="146"/>
      <c r="N232" s="146"/>
      <c r="O232" s="146"/>
      <c r="P232" s="146"/>
      <c r="Q232" s="149"/>
    </row>
    <row r="233" spans="1:17" s="139" customFormat="1" x14ac:dyDescent="0.25">
      <c r="A233" s="144"/>
      <c r="B233" s="147"/>
      <c r="C233" s="147"/>
      <c r="D233" s="147"/>
      <c r="E233" s="147"/>
      <c r="F233" s="146"/>
      <c r="G233" s="146"/>
      <c r="H233" s="146"/>
      <c r="I233" s="146"/>
      <c r="J233" s="146"/>
      <c r="K233" s="146"/>
      <c r="L233" s="146"/>
      <c r="M233" s="146"/>
      <c r="N233" s="146"/>
      <c r="O233" s="146"/>
      <c r="P233" s="146"/>
      <c r="Q233" s="149"/>
    </row>
    <row r="234" spans="1:17" s="139" customFormat="1" x14ac:dyDescent="0.25">
      <c r="A234" s="144"/>
      <c r="B234" s="147"/>
      <c r="C234" s="147"/>
      <c r="D234" s="147"/>
      <c r="E234" s="147"/>
      <c r="F234" s="146"/>
      <c r="G234" s="146"/>
      <c r="H234" s="146"/>
      <c r="I234" s="146"/>
      <c r="J234" s="146"/>
      <c r="K234" s="146"/>
      <c r="L234" s="146"/>
      <c r="M234" s="146"/>
      <c r="N234" s="146"/>
      <c r="O234" s="146"/>
      <c r="P234" s="146"/>
      <c r="Q234" s="149"/>
    </row>
    <row r="235" spans="1:17" s="139" customFormat="1" x14ac:dyDescent="0.25">
      <c r="A235" s="144"/>
      <c r="B235" s="147"/>
      <c r="C235" s="147"/>
      <c r="D235" s="147"/>
      <c r="E235" s="147"/>
      <c r="F235" s="146"/>
      <c r="G235" s="146"/>
      <c r="H235" s="146"/>
      <c r="I235" s="146"/>
      <c r="J235" s="146"/>
      <c r="K235" s="146"/>
      <c r="L235" s="146"/>
      <c r="M235" s="146"/>
      <c r="N235" s="146"/>
      <c r="O235" s="146"/>
      <c r="P235" s="146"/>
      <c r="Q235" s="149"/>
    </row>
    <row r="236" spans="1:17" s="139" customFormat="1" x14ac:dyDescent="0.25">
      <c r="A236" s="144"/>
      <c r="B236" s="147"/>
      <c r="C236" s="147"/>
      <c r="D236" s="147"/>
      <c r="E236" s="147"/>
      <c r="F236" s="146"/>
      <c r="G236" s="146"/>
      <c r="H236" s="146"/>
      <c r="I236" s="146"/>
      <c r="J236" s="146"/>
      <c r="K236" s="146"/>
      <c r="L236" s="146"/>
      <c r="M236" s="146"/>
      <c r="N236" s="146"/>
      <c r="O236" s="146"/>
      <c r="P236" s="146"/>
      <c r="Q236" s="149"/>
    </row>
    <row r="237" spans="1:17" s="139" customFormat="1" x14ac:dyDescent="0.25">
      <c r="A237" s="144"/>
      <c r="B237" s="147"/>
      <c r="C237" s="147"/>
      <c r="D237" s="147"/>
      <c r="E237" s="147"/>
      <c r="F237" s="146"/>
      <c r="G237" s="146"/>
      <c r="H237" s="146"/>
      <c r="I237" s="146"/>
      <c r="J237" s="146"/>
      <c r="K237" s="146"/>
      <c r="L237" s="146"/>
      <c r="M237" s="146"/>
      <c r="N237" s="146"/>
      <c r="O237" s="146"/>
      <c r="P237" s="146"/>
      <c r="Q237" s="149"/>
    </row>
    <row r="238" spans="1:17" s="139" customFormat="1" x14ac:dyDescent="0.25">
      <c r="A238" s="144"/>
      <c r="B238" s="147"/>
      <c r="C238" s="147"/>
      <c r="D238" s="147"/>
      <c r="E238" s="147"/>
      <c r="F238" s="146"/>
      <c r="G238" s="146"/>
      <c r="H238" s="146"/>
      <c r="I238" s="146"/>
      <c r="J238" s="146"/>
      <c r="K238" s="146"/>
      <c r="L238" s="146"/>
      <c r="M238" s="146"/>
      <c r="N238" s="146"/>
      <c r="O238" s="146"/>
      <c r="P238" s="146"/>
      <c r="Q238" s="149"/>
    </row>
    <row r="239" spans="1:17" s="139" customFormat="1" x14ac:dyDescent="0.25">
      <c r="A239" s="144"/>
      <c r="B239" s="147"/>
      <c r="C239" s="147"/>
      <c r="D239" s="147"/>
      <c r="E239" s="147"/>
      <c r="F239" s="146"/>
      <c r="G239" s="146"/>
      <c r="H239" s="146"/>
      <c r="I239" s="146"/>
      <c r="J239" s="146"/>
      <c r="K239" s="146"/>
      <c r="L239" s="146"/>
      <c r="M239" s="146"/>
      <c r="N239" s="146"/>
      <c r="O239" s="146"/>
      <c r="P239" s="146"/>
      <c r="Q239" s="149"/>
    </row>
    <row r="240" spans="1:17" s="139" customFormat="1" x14ac:dyDescent="0.25">
      <c r="A240" s="144"/>
      <c r="B240" s="147"/>
      <c r="C240" s="147"/>
      <c r="D240" s="147"/>
      <c r="E240" s="147"/>
      <c r="F240" s="146"/>
      <c r="G240" s="146"/>
      <c r="H240" s="146"/>
      <c r="I240" s="146"/>
      <c r="J240" s="146"/>
      <c r="K240" s="146"/>
      <c r="L240" s="146"/>
      <c r="M240" s="146"/>
      <c r="N240" s="146"/>
      <c r="O240" s="146"/>
      <c r="P240" s="146"/>
      <c r="Q240" s="149"/>
    </row>
    <row r="241" spans="1:17" s="139" customFormat="1" x14ac:dyDescent="0.25">
      <c r="A241" s="144"/>
      <c r="B241" s="147"/>
      <c r="C241" s="147"/>
      <c r="D241" s="147"/>
      <c r="E241" s="147"/>
      <c r="F241" s="146"/>
      <c r="G241" s="146"/>
      <c r="H241" s="146"/>
      <c r="I241" s="146"/>
      <c r="J241" s="146"/>
      <c r="K241" s="146"/>
      <c r="L241" s="146"/>
      <c r="M241" s="146"/>
      <c r="N241" s="146"/>
      <c r="O241" s="146"/>
      <c r="P241" s="146"/>
      <c r="Q241" s="149"/>
    </row>
    <row r="242" spans="1:17" s="139" customFormat="1" x14ac:dyDescent="0.25">
      <c r="A242" s="144"/>
      <c r="B242" s="147"/>
      <c r="C242" s="147"/>
      <c r="D242" s="147"/>
      <c r="E242" s="147"/>
      <c r="F242" s="146"/>
      <c r="G242" s="146"/>
      <c r="H242" s="146"/>
      <c r="I242" s="146"/>
      <c r="J242" s="146"/>
      <c r="K242" s="146"/>
      <c r="L242" s="146"/>
      <c r="M242" s="146"/>
      <c r="N242" s="146"/>
      <c r="O242" s="146"/>
      <c r="P242" s="146"/>
      <c r="Q242" s="149"/>
    </row>
    <row r="243" spans="1:17" s="139" customFormat="1" x14ac:dyDescent="0.25">
      <c r="A243" s="144"/>
      <c r="B243" s="147"/>
      <c r="C243" s="147"/>
      <c r="D243" s="147"/>
      <c r="E243" s="147"/>
      <c r="F243" s="146"/>
      <c r="G243" s="146"/>
      <c r="H243" s="146"/>
      <c r="I243" s="146"/>
      <c r="J243" s="146"/>
      <c r="K243" s="146"/>
      <c r="L243" s="146"/>
      <c r="M243" s="146"/>
      <c r="N243" s="146"/>
      <c r="O243" s="146"/>
      <c r="P243" s="146"/>
      <c r="Q243" s="149"/>
    </row>
    <row r="244" spans="1:17" s="139" customFormat="1" x14ac:dyDescent="0.25">
      <c r="A244" s="144"/>
      <c r="B244" s="147"/>
      <c r="C244" s="147"/>
      <c r="D244" s="147"/>
      <c r="E244" s="147"/>
      <c r="F244" s="146"/>
      <c r="G244" s="146"/>
      <c r="H244" s="146"/>
      <c r="I244" s="146"/>
      <c r="J244" s="146"/>
      <c r="K244" s="146"/>
      <c r="L244" s="146"/>
      <c r="M244" s="146"/>
      <c r="N244" s="146"/>
      <c r="O244" s="146"/>
      <c r="P244" s="146"/>
      <c r="Q244" s="149"/>
    </row>
    <row r="245" spans="1:17" s="139" customFormat="1" x14ac:dyDescent="0.25">
      <c r="A245" s="144"/>
      <c r="B245" s="147"/>
      <c r="C245" s="147"/>
      <c r="D245" s="147"/>
      <c r="E245" s="147"/>
      <c r="F245" s="146"/>
      <c r="G245" s="146"/>
      <c r="H245" s="146"/>
      <c r="I245" s="146"/>
      <c r="J245" s="146"/>
      <c r="K245" s="146"/>
      <c r="L245" s="146"/>
      <c r="M245" s="146"/>
      <c r="N245" s="146"/>
      <c r="O245" s="146"/>
      <c r="P245" s="146"/>
      <c r="Q245" s="149"/>
    </row>
    <row r="246" spans="1:17" s="139" customFormat="1" x14ac:dyDescent="0.25">
      <c r="A246" s="144"/>
      <c r="B246" s="147"/>
      <c r="C246" s="147"/>
      <c r="D246" s="147"/>
      <c r="E246" s="147"/>
      <c r="F246" s="146"/>
      <c r="G246" s="146"/>
      <c r="H246" s="146"/>
      <c r="I246" s="146"/>
      <c r="J246" s="146"/>
      <c r="K246" s="146"/>
      <c r="L246" s="146"/>
      <c r="M246" s="146"/>
      <c r="N246" s="146"/>
      <c r="O246" s="146"/>
      <c r="P246" s="146"/>
      <c r="Q246" s="149"/>
    </row>
    <row r="247" spans="1:17" s="139" customFormat="1" x14ac:dyDescent="0.25">
      <c r="A247" s="144"/>
      <c r="B247" s="147"/>
      <c r="C247" s="147"/>
      <c r="D247" s="147"/>
      <c r="E247" s="147"/>
      <c r="F247" s="146"/>
      <c r="G247" s="146"/>
      <c r="H247" s="146"/>
      <c r="I247" s="146"/>
      <c r="J247" s="146"/>
      <c r="K247" s="146"/>
      <c r="L247" s="146"/>
      <c r="M247" s="146"/>
      <c r="N247" s="146"/>
      <c r="O247" s="146"/>
      <c r="P247" s="146"/>
      <c r="Q247" s="149"/>
    </row>
    <row r="248" spans="1:17" s="139" customFormat="1" x14ac:dyDescent="0.25">
      <c r="A248" s="144"/>
      <c r="B248" s="147"/>
      <c r="C248" s="147"/>
      <c r="D248" s="147"/>
      <c r="E248" s="147"/>
      <c r="F248" s="146"/>
      <c r="G248" s="146"/>
      <c r="H248" s="146"/>
      <c r="I248" s="146"/>
      <c r="J248" s="146"/>
      <c r="K248" s="146"/>
      <c r="L248" s="146"/>
      <c r="M248" s="146"/>
      <c r="N248" s="146"/>
      <c r="O248" s="146"/>
      <c r="P248" s="146"/>
      <c r="Q248" s="149"/>
    </row>
    <row r="249" spans="1:17" s="139" customFormat="1" x14ac:dyDescent="0.25">
      <c r="A249" s="144"/>
      <c r="B249" s="147"/>
      <c r="C249" s="147"/>
      <c r="D249" s="147"/>
      <c r="E249" s="147"/>
      <c r="F249" s="146"/>
      <c r="G249" s="146"/>
      <c r="H249" s="146"/>
      <c r="I249" s="146"/>
      <c r="J249" s="146"/>
      <c r="K249" s="146"/>
      <c r="L249" s="146"/>
      <c r="M249" s="146"/>
      <c r="N249" s="146"/>
      <c r="O249" s="146"/>
      <c r="P249" s="146"/>
      <c r="Q249" s="149"/>
    </row>
    <row r="250" spans="1:17" s="139" customFormat="1" x14ac:dyDescent="0.25">
      <c r="A250" s="144"/>
      <c r="B250" s="147"/>
      <c r="C250" s="147"/>
      <c r="D250" s="147"/>
      <c r="E250" s="147"/>
      <c r="F250" s="146"/>
      <c r="G250" s="146"/>
      <c r="H250" s="146"/>
      <c r="I250" s="146"/>
      <c r="J250" s="146"/>
      <c r="K250" s="146"/>
      <c r="L250" s="146"/>
      <c r="M250" s="146"/>
      <c r="N250" s="146"/>
      <c r="O250" s="146"/>
      <c r="P250" s="146"/>
      <c r="Q250" s="149"/>
    </row>
    <row r="251" spans="1:17" s="139" customFormat="1" x14ac:dyDescent="0.25">
      <c r="A251" s="144"/>
      <c r="B251" s="147"/>
      <c r="C251" s="147"/>
      <c r="D251" s="147"/>
      <c r="E251" s="147"/>
      <c r="F251" s="146"/>
      <c r="G251" s="146"/>
      <c r="H251" s="146"/>
      <c r="I251" s="146"/>
      <c r="J251" s="146"/>
      <c r="K251" s="146"/>
      <c r="L251" s="146"/>
      <c r="M251" s="146"/>
      <c r="N251" s="146"/>
      <c r="O251" s="146"/>
      <c r="P251" s="146"/>
      <c r="Q251" s="149"/>
    </row>
    <row r="252" spans="1:17" s="139" customFormat="1" x14ac:dyDescent="0.25">
      <c r="A252" s="144"/>
      <c r="B252" s="147"/>
      <c r="C252" s="147"/>
      <c r="D252" s="147"/>
      <c r="E252" s="147"/>
      <c r="F252" s="146"/>
      <c r="G252" s="146"/>
      <c r="H252" s="146"/>
      <c r="I252" s="146"/>
      <c r="J252" s="146"/>
      <c r="K252" s="146"/>
      <c r="L252" s="146"/>
      <c r="M252" s="146"/>
      <c r="N252" s="146"/>
      <c r="O252" s="146"/>
      <c r="P252" s="146"/>
      <c r="Q252" s="149"/>
    </row>
    <row r="253" spans="1:17" s="139" customFormat="1" x14ac:dyDescent="0.25">
      <c r="A253" s="144"/>
      <c r="B253" s="147"/>
      <c r="C253" s="147"/>
      <c r="D253" s="147"/>
      <c r="E253" s="147"/>
      <c r="F253" s="146"/>
      <c r="G253" s="146"/>
      <c r="H253" s="146"/>
      <c r="I253" s="146"/>
      <c r="J253" s="146"/>
      <c r="K253" s="146"/>
      <c r="L253" s="146"/>
      <c r="M253" s="146"/>
      <c r="N253" s="146"/>
      <c r="O253" s="146"/>
      <c r="P253" s="146"/>
      <c r="Q253" s="149"/>
    </row>
    <row r="254" spans="1:17" s="139" customFormat="1" x14ac:dyDescent="0.25">
      <c r="A254" s="144"/>
      <c r="B254" s="147"/>
      <c r="C254" s="147"/>
      <c r="D254" s="147"/>
      <c r="E254" s="147"/>
      <c r="F254" s="146"/>
      <c r="G254" s="146"/>
      <c r="H254" s="146"/>
      <c r="I254" s="146"/>
      <c r="J254" s="146"/>
      <c r="K254" s="146"/>
      <c r="L254" s="146"/>
      <c r="M254" s="146"/>
      <c r="N254" s="146"/>
      <c r="O254" s="146"/>
      <c r="P254" s="146"/>
      <c r="Q254" s="149"/>
    </row>
    <row r="255" spans="1:17" s="139" customFormat="1" x14ac:dyDescent="0.25">
      <c r="A255" s="144"/>
      <c r="B255" s="147"/>
      <c r="C255" s="147"/>
      <c r="D255" s="147"/>
      <c r="E255" s="147"/>
      <c r="F255" s="146"/>
      <c r="G255" s="146"/>
      <c r="H255" s="146"/>
      <c r="I255" s="146"/>
      <c r="J255" s="146"/>
      <c r="K255" s="146"/>
      <c r="L255" s="146"/>
      <c r="M255" s="146"/>
      <c r="N255" s="146"/>
      <c r="O255" s="146"/>
      <c r="P255" s="146"/>
      <c r="Q255" s="149"/>
    </row>
    <row r="256" spans="1:17" s="139" customFormat="1" x14ac:dyDescent="0.25">
      <c r="A256" s="144"/>
      <c r="B256" s="147"/>
      <c r="C256" s="147"/>
      <c r="D256" s="147"/>
      <c r="E256" s="147"/>
      <c r="F256" s="146"/>
      <c r="G256" s="146"/>
      <c r="H256" s="146"/>
      <c r="I256" s="146"/>
      <c r="J256" s="146"/>
      <c r="K256" s="146"/>
      <c r="L256" s="146"/>
      <c r="M256" s="146"/>
      <c r="N256" s="146"/>
      <c r="O256" s="146"/>
      <c r="P256" s="146"/>
      <c r="Q256" s="149"/>
    </row>
    <row r="257" spans="1:17" s="139" customFormat="1" x14ac:dyDescent="0.25">
      <c r="A257" s="144"/>
      <c r="B257" s="147"/>
      <c r="C257" s="147"/>
      <c r="D257" s="147"/>
      <c r="E257" s="147"/>
      <c r="F257" s="146"/>
      <c r="G257" s="146"/>
      <c r="H257" s="146"/>
      <c r="I257" s="146"/>
      <c r="J257" s="146"/>
      <c r="K257" s="146"/>
      <c r="L257" s="146"/>
      <c r="M257" s="146"/>
      <c r="N257" s="146"/>
      <c r="O257" s="146"/>
      <c r="P257" s="146"/>
      <c r="Q257" s="149"/>
    </row>
    <row r="258" spans="1:17" s="139" customFormat="1" x14ac:dyDescent="0.25">
      <c r="A258" s="144"/>
      <c r="B258" s="147"/>
      <c r="C258" s="147"/>
      <c r="D258" s="147"/>
      <c r="E258" s="147"/>
      <c r="F258" s="146"/>
      <c r="G258" s="146"/>
      <c r="H258" s="146"/>
      <c r="I258" s="146"/>
      <c r="J258" s="146"/>
      <c r="K258" s="146"/>
      <c r="L258" s="146"/>
      <c r="M258" s="146"/>
      <c r="N258" s="146"/>
      <c r="O258" s="146"/>
      <c r="P258" s="146"/>
      <c r="Q258" s="149"/>
    </row>
    <row r="259" spans="1:17" s="139" customFormat="1" x14ac:dyDescent="0.25">
      <c r="A259" s="144"/>
      <c r="B259" s="147"/>
      <c r="C259" s="147"/>
      <c r="D259" s="147"/>
      <c r="E259" s="147"/>
      <c r="F259" s="146"/>
      <c r="G259" s="146"/>
      <c r="H259" s="146"/>
      <c r="I259" s="146"/>
      <c r="J259" s="146"/>
      <c r="K259" s="146"/>
      <c r="L259" s="146"/>
      <c r="M259" s="146"/>
      <c r="N259" s="146"/>
      <c r="O259" s="146"/>
      <c r="P259" s="146"/>
      <c r="Q259" s="149"/>
    </row>
    <row r="260" spans="1:17" s="139" customFormat="1" x14ac:dyDescent="0.25">
      <c r="A260" s="144"/>
      <c r="B260" s="147"/>
      <c r="C260" s="147"/>
      <c r="D260" s="147"/>
      <c r="E260" s="147"/>
      <c r="F260" s="146"/>
      <c r="G260" s="146"/>
      <c r="H260" s="146"/>
      <c r="I260" s="146"/>
      <c r="J260" s="146"/>
      <c r="K260" s="146"/>
      <c r="L260" s="146"/>
      <c r="M260" s="146"/>
      <c r="N260" s="146"/>
      <c r="O260" s="146"/>
      <c r="P260" s="146"/>
      <c r="Q260" s="149"/>
    </row>
    <row r="261" spans="1:17" s="139" customFormat="1" x14ac:dyDescent="0.25">
      <c r="A261" s="144"/>
      <c r="B261" s="147"/>
      <c r="C261" s="147"/>
      <c r="D261" s="147"/>
      <c r="E261" s="147"/>
      <c r="F261" s="146"/>
      <c r="G261" s="146"/>
      <c r="H261" s="146"/>
      <c r="I261" s="146"/>
      <c r="J261" s="146"/>
      <c r="K261" s="146"/>
      <c r="L261" s="146"/>
      <c r="M261" s="146"/>
      <c r="N261" s="146"/>
      <c r="O261" s="146"/>
      <c r="P261" s="146"/>
      <c r="Q261" s="149"/>
    </row>
    <row r="262" spans="1:17" s="139" customFormat="1" x14ac:dyDescent="0.25">
      <c r="A262" s="144"/>
      <c r="B262" s="147"/>
      <c r="C262" s="147"/>
      <c r="D262" s="147"/>
      <c r="E262" s="147"/>
      <c r="F262" s="146"/>
      <c r="G262" s="146"/>
      <c r="H262" s="146"/>
      <c r="I262" s="146"/>
      <c r="J262" s="146"/>
      <c r="K262" s="146"/>
      <c r="L262" s="146"/>
      <c r="M262" s="146"/>
      <c r="N262" s="146"/>
      <c r="O262" s="146"/>
      <c r="P262" s="146"/>
      <c r="Q262" s="149"/>
    </row>
    <row r="263" spans="1:17" s="139" customFormat="1" x14ac:dyDescent="0.25">
      <c r="A263" s="144"/>
      <c r="B263" s="147"/>
      <c r="C263" s="147"/>
      <c r="D263" s="147"/>
      <c r="E263" s="147"/>
      <c r="F263" s="146"/>
      <c r="G263" s="146"/>
      <c r="H263" s="146"/>
      <c r="I263" s="146"/>
      <c r="J263" s="146"/>
      <c r="K263" s="146"/>
      <c r="L263" s="146"/>
      <c r="M263" s="146"/>
      <c r="N263" s="146"/>
      <c r="O263" s="146"/>
      <c r="P263" s="146"/>
      <c r="Q263" s="149"/>
    </row>
    <row r="264" spans="1:17" s="139" customFormat="1" x14ac:dyDescent="0.25">
      <c r="A264" s="144"/>
      <c r="B264" s="147"/>
      <c r="C264" s="147"/>
      <c r="D264" s="147"/>
      <c r="E264" s="147"/>
      <c r="F264" s="146"/>
      <c r="G264" s="146"/>
      <c r="H264" s="146"/>
      <c r="I264" s="146"/>
      <c r="J264" s="146"/>
      <c r="K264" s="146"/>
      <c r="L264" s="146"/>
      <c r="M264" s="146"/>
      <c r="N264" s="146"/>
      <c r="O264" s="146"/>
      <c r="P264" s="146"/>
      <c r="Q264" s="149"/>
    </row>
    <row r="265" spans="1:17" s="139" customFormat="1" x14ac:dyDescent="0.25">
      <c r="A265" s="144"/>
      <c r="B265" s="147"/>
      <c r="C265" s="147"/>
      <c r="D265" s="147"/>
      <c r="E265" s="147"/>
      <c r="F265" s="146"/>
      <c r="G265" s="146"/>
      <c r="H265" s="146"/>
      <c r="I265" s="146"/>
      <c r="J265" s="146"/>
      <c r="K265" s="146"/>
      <c r="L265" s="146"/>
      <c r="M265" s="146"/>
      <c r="N265" s="146"/>
      <c r="O265" s="146"/>
      <c r="P265" s="146"/>
      <c r="Q265" s="149"/>
    </row>
    <row r="266" spans="1:17" s="139" customFormat="1" x14ac:dyDescent="0.25">
      <c r="A266" s="144"/>
      <c r="B266" s="147"/>
      <c r="C266" s="147"/>
      <c r="D266" s="147"/>
      <c r="E266" s="147"/>
      <c r="F266" s="146"/>
      <c r="G266" s="146"/>
      <c r="H266" s="146"/>
      <c r="I266" s="146"/>
      <c r="J266" s="146"/>
      <c r="K266" s="146"/>
      <c r="L266" s="146"/>
      <c r="M266" s="146"/>
      <c r="N266" s="146"/>
      <c r="O266" s="146"/>
      <c r="P266" s="146"/>
      <c r="Q266" s="149"/>
    </row>
    <row r="267" spans="1:17" s="139" customFormat="1" x14ac:dyDescent="0.25">
      <c r="A267" s="144"/>
      <c r="B267" s="147"/>
      <c r="C267" s="147"/>
      <c r="D267" s="147"/>
      <c r="E267" s="147"/>
      <c r="F267" s="146"/>
      <c r="G267" s="146"/>
      <c r="H267" s="146"/>
      <c r="I267" s="146"/>
      <c r="J267" s="146"/>
      <c r="K267" s="146"/>
      <c r="L267" s="146"/>
      <c r="M267" s="146"/>
      <c r="N267" s="146"/>
      <c r="O267" s="146"/>
      <c r="P267" s="146"/>
      <c r="Q267" s="149"/>
    </row>
    <row r="268" spans="1:17" s="139" customFormat="1" x14ac:dyDescent="0.25">
      <c r="A268" s="144"/>
      <c r="B268" s="147"/>
      <c r="C268" s="147"/>
      <c r="D268" s="147"/>
      <c r="E268" s="147"/>
      <c r="F268" s="146"/>
      <c r="G268" s="146"/>
      <c r="H268" s="146"/>
      <c r="I268" s="146"/>
      <c r="J268" s="146"/>
      <c r="K268" s="146"/>
      <c r="L268" s="146"/>
      <c r="M268" s="146"/>
      <c r="N268" s="146"/>
      <c r="O268" s="146"/>
      <c r="P268" s="146"/>
      <c r="Q268" s="149"/>
    </row>
    <row r="269" spans="1:17" s="139" customFormat="1" x14ac:dyDescent="0.25">
      <c r="A269" s="144"/>
      <c r="B269" s="147"/>
      <c r="C269" s="147"/>
      <c r="D269" s="147"/>
      <c r="E269" s="147"/>
      <c r="F269" s="146"/>
      <c r="G269" s="146"/>
      <c r="H269" s="146"/>
      <c r="I269" s="146"/>
      <c r="J269" s="146"/>
      <c r="K269" s="146"/>
      <c r="L269" s="146"/>
      <c r="M269" s="146"/>
      <c r="N269" s="146"/>
      <c r="O269" s="146"/>
      <c r="P269" s="146"/>
      <c r="Q269" s="149"/>
    </row>
    <row r="270" spans="1:17" s="139" customFormat="1" x14ac:dyDescent="0.25">
      <c r="A270" s="144"/>
      <c r="B270" s="147"/>
      <c r="C270" s="147"/>
      <c r="D270" s="147"/>
      <c r="E270" s="147"/>
      <c r="F270" s="146"/>
      <c r="G270" s="146"/>
      <c r="H270" s="146"/>
      <c r="I270" s="146"/>
      <c r="J270" s="146"/>
      <c r="K270" s="146"/>
      <c r="L270" s="146"/>
      <c r="M270" s="146"/>
      <c r="N270" s="146"/>
      <c r="O270" s="146"/>
      <c r="P270" s="146"/>
      <c r="Q270" s="149"/>
    </row>
    <row r="271" spans="1:17" s="139" customFormat="1" x14ac:dyDescent="0.25">
      <c r="A271" s="144"/>
      <c r="B271" s="147"/>
      <c r="C271" s="147"/>
      <c r="D271" s="147"/>
      <c r="E271" s="147"/>
      <c r="F271" s="146"/>
      <c r="G271" s="146"/>
      <c r="H271" s="146"/>
      <c r="I271" s="146"/>
      <c r="J271" s="146"/>
      <c r="K271" s="146"/>
      <c r="L271" s="146"/>
      <c r="M271" s="146"/>
      <c r="N271" s="146"/>
      <c r="O271" s="146"/>
      <c r="P271" s="146"/>
      <c r="Q271" s="149"/>
    </row>
    <row r="272" spans="1:17" s="139" customFormat="1" x14ac:dyDescent="0.25">
      <c r="A272" s="144"/>
      <c r="B272" s="147"/>
      <c r="C272" s="147"/>
      <c r="D272" s="147"/>
      <c r="E272" s="147"/>
      <c r="F272" s="146"/>
      <c r="G272" s="146"/>
      <c r="H272" s="146"/>
      <c r="I272" s="146"/>
      <c r="J272" s="146"/>
      <c r="K272" s="146"/>
      <c r="L272" s="146"/>
      <c r="M272" s="146"/>
      <c r="N272" s="146"/>
      <c r="O272" s="146"/>
      <c r="P272" s="146"/>
      <c r="Q272" s="149"/>
    </row>
    <row r="273" spans="1:17" s="139" customFormat="1" x14ac:dyDescent="0.25">
      <c r="A273" s="144"/>
      <c r="B273" s="147"/>
      <c r="C273" s="147"/>
      <c r="D273" s="147"/>
      <c r="E273" s="147"/>
      <c r="F273" s="146"/>
      <c r="G273" s="146"/>
      <c r="H273" s="146"/>
      <c r="I273" s="146"/>
      <c r="J273" s="146"/>
      <c r="K273" s="146"/>
      <c r="L273" s="146"/>
      <c r="M273" s="146"/>
      <c r="N273" s="146"/>
      <c r="O273" s="146"/>
      <c r="P273" s="146"/>
      <c r="Q273" s="149"/>
    </row>
    <row r="274" spans="1:17" s="139" customFormat="1" x14ac:dyDescent="0.25">
      <c r="A274" s="144"/>
      <c r="B274" s="147"/>
      <c r="C274" s="147"/>
      <c r="D274" s="147"/>
      <c r="E274" s="147"/>
      <c r="F274" s="146"/>
      <c r="G274" s="146"/>
      <c r="H274" s="146"/>
      <c r="I274" s="146"/>
      <c r="J274" s="146"/>
      <c r="K274" s="146"/>
      <c r="L274" s="146"/>
      <c r="M274" s="146"/>
      <c r="N274" s="146"/>
      <c r="O274" s="146"/>
      <c r="P274" s="146"/>
      <c r="Q274" s="149"/>
    </row>
    <row r="275" spans="1:17" s="139" customFormat="1" x14ac:dyDescent="0.25">
      <c r="A275" s="144"/>
      <c r="B275" s="147"/>
      <c r="C275" s="147"/>
      <c r="D275" s="147"/>
      <c r="E275" s="147"/>
      <c r="F275" s="146"/>
      <c r="G275" s="146"/>
      <c r="H275" s="146"/>
      <c r="I275" s="146"/>
      <c r="J275" s="146"/>
      <c r="K275" s="146"/>
      <c r="L275" s="146"/>
      <c r="M275" s="146"/>
      <c r="N275" s="146"/>
      <c r="O275" s="146"/>
      <c r="P275" s="146"/>
      <c r="Q275" s="149"/>
    </row>
    <row r="276" spans="1:17" s="139" customFormat="1" x14ac:dyDescent="0.25">
      <c r="A276" s="144"/>
      <c r="B276" s="147"/>
      <c r="C276" s="147"/>
      <c r="D276" s="147"/>
      <c r="E276" s="147"/>
      <c r="F276" s="146"/>
      <c r="G276" s="146"/>
      <c r="H276" s="146"/>
      <c r="I276" s="146"/>
      <c r="J276" s="146"/>
      <c r="K276" s="146"/>
      <c r="L276" s="146"/>
      <c r="M276" s="146"/>
      <c r="N276" s="146"/>
      <c r="O276" s="146"/>
      <c r="P276" s="146"/>
      <c r="Q276" s="149"/>
    </row>
    <row r="277" spans="1:17" s="139" customFormat="1" x14ac:dyDescent="0.25">
      <c r="A277" s="144"/>
      <c r="B277" s="147"/>
      <c r="C277" s="147"/>
      <c r="D277" s="147"/>
      <c r="E277" s="147"/>
      <c r="F277" s="146"/>
      <c r="G277" s="146"/>
      <c r="H277" s="146"/>
      <c r="I277" s="146"/>
      <c r="J277" s="146"/>
      <c r="K277" s="146"/>
      <c r="L277" s="146"/>
      <c r="M277" s="146"/>
      <c r="N277" s="146"/>
      <c r="O277" s="146"/>
      <c r="P277" s="146"/>
      <c r="Q277" s="149"/>
    </row>
    <row r="278" spans="1:17" s="139" customFormat="1" x14ac:dyDescent="0.25">
      <c r="A278" s="144"/>
      <c r="B278" s="147"/>
      <c r="C278" s="147"/>
      <c r="D278" s="147"/>
      <c r="E278" s="147"/>
      <c r="F278" s="146"/>
      <c r="G278" s="146"/>
      <c r="H278" s="146"/>
      <c r="I278" s="146"/>
      <c r="J278" s="146"/>
      <c r="K278" s="146"/>
      <c r="L278" s="146"/>
      <c r="M278" s="146"/>
      <c r="N278" s="146"/>
      <c r="O278" s="146"/>
      <c r="P278" s="146"/>
      <c r="Q278" s="149"/>
    </row>
    <row r="279" spans="1:17" s="139" customFormat="1" x14ac:dyDescent="0.25">
      <c r="A279" s="144"/>
      <c r="B279" s="147"/>
      <c r="C279" s="147"/>
      <c r="D279" s="147"/>
      <c r="E279" s="147"/>
      <c r="F279" s="146"/>
      <c r="G279" s="146"/>
      <c r="H279" s="146"/>
      <c r="I279" s="146"/>
      <c r="J279" s="146"/>
      <c r="K279" s="146"/>
      <c r="L279" s="146"/>
      <c r="M279" s="146"/>
      <c r="N279" s="146"/>
      <c r="O279" s="146"/>
      <c r="P279" s="146"/>
      <c r="Q279" s="149"/>
    </row>
    <row r="280" spans="1:17" s="139" customFormat="1" x14ac:dyDescent="0.25">
      <c r="A280" s="144"/>
      <c r="B280" s="147"/>
      <c r="C280" s="147"/>
      <c r="D280" s="147"/>
      <c r="E280" s="147"/>
      <c r="F280" s="146"/>
      <c r="G280" s="146"/>
      <c r="H280" s="146"/>
      <c r="I280" s="146"/>
      <c r="J280" s="146"/>
      <c r="K280" s="146"/>
      <c r="L280" s="146"/>
      <c r="M280" s="146"/>
      <c r="N280" s="146"/>
      <c r="O280" s="146"/>
      <c r="P280" s="146"/>
      <c r="Q280" s="149"/>
    </row>
    <row r="281" spans="1:17" s="139" customFormat="1" x14ac:dyDescent="0.25">
      <c r="A281" s="144"/>
      <c r="B281" s="147"/>
      <c r="C281" s="147"/>
      <c r="D281" s="147"/>
      <c r="E281" s="147"/>
      <c r="F281" s="146"/>
      <c r="G281" s="146"/>
      <c r="H281" s="146"/>
      <c r="I281" s="146"/>
      <c r="J281" s="146"/>
      <c r="K281" s="146"/>
      <c r="L281" s="146"/>
      <c r="M281" s="146"/>
      <c r="N281" s="146"/>
      <c r="O281" s="146"/>
      <c r="P281" s="146"/>
      <c r="Q281" s="149"/>
    </row>
    <row r="282" spans="1:17" s="139" customFormat="1" x14ac:dyDescent="0.25">
      <c r="A282" s="144"/>
      <c r="B282" s="147"/>
      <c r="C282" s="147"/>
      <c r="D282" s="147"/>
      <c r="E282" s="147"/>
      <c r="F282" s="146"/>
      <c r="G282" s="146"/>
      <c r="H282" s="146"/>
      <c r="I282" s="146"/>
      <c r="J282" s="146"/>
      <c r="K282" s="146"/>
      <c r="L282" s="146"/>
      <c r="M282" s="146"/>
      <c r="N282" s="146"/>
      <c r="O282" s="146"/>
      <c r="P282" s="146"/>
      <c r="Q282" s="149"/>
    </row>
    <row r="283" spans="1:17" s="139" customFormat="1" x14ac:dyDescent="0.25">
      <c r="A283" s="144"/>
      <c r="B283" s="147"/>
      <c r="C283" s="147"/>
      <c r="D283" s="147"/>
      <c r="E283" s="147"/>
      <c r="F283" s="146"/>
      <c r="G283" s="146"/>
      <c r="H283" s="146"/>
      <c r="I283" s="146"/>
      <c r="J283" s="146"/>
      <c r="K283" s="146"/>
      <c r="L283" s="146"/>
      <c r="M283" s="146"/>
      <c r="N283" s="146"/>
      <c r="O283" s="146"/>
      <c r="P283" s="146"/>
      <c r="Q283" s="149"/>
    </row>
    <row r="284" spans="1:17" s="139" customFormat="1" x14ac:dyDescent="0.25">
      <c r="A284" s="144"/>
      <c r="B284" s="147"/>
      <c r="C284" s="147"/>
      <c r="D284" s="147"/>
      <c r="E284" s="147"/>
      <c r="F284" s="146"/>
      <c r="G284" s="146"/>
      <c r="H284" s="146"/>
      <c r="I284" s="146"/>
      <c r="J284" s="146"/>
      <c r="K284" s="146"/>
      <c r="L284" s="146"/>
      <c r="M284" s="146"/>
      <c r="N284" s="146"/>
      <c r="O284" s="146"/>
      <c r="P284" s="146"/>
      <c r="Q284" s="149"/>
    </row>
    <row r="285" spans="1:17" s="139" customFormat="1" x14ac:dyDescent="0.25">
      <c r="A285" s="144"/>
      <c r="B285" s="147"/>
      <c r="C285" s="147"/>
      <c r="D285" s="147"/>
      <c r="E285" s="147"/>
      <c r="F285" s="146"/>
      <c r="G285" s="146"/>
      <c r="H285" s="146"/>
      <c r="I285" s="146"/>
      <c r="J285" s="146"/>
      <c r="K285" s="146"/>
      <c r="L285" s="146"/>
      <c r="M285" s="146"/>
      <c r="N285" s="146"/>
      <c r="O285" s="146"/>
      <c r="P285" s="146"/>
      <c r="Q285" s="149"/>
    </row>
    <row r="286" spans="1:17" s="139" customFormat="1" x14ac:dyDescent="0.25">
      <c r="A286" s="144"/>
      <c r="B286" s="147"/>
      <c r="C286" s="147"/>
      <c r="D286" s="147"/>
      <c r="E286" s="147"/>
      <c r="F286" s="146"/>
      <c r="G286" s="146"/>
      <c r="H286" s="146"/>
      <c r="I286" s="146"/>
      <c r="J286" s="146"/>
      <c r="K286" s="146"/>
      <c r="L286" s="146"/>
      <c r="M286" s="146"/>
      <c r="N286" s="146"/>
      <c r="O286" s="146"/>
      <c r="P286" s="146"/>
      <c r="Q286" s="149"/>
    </row>
    <row r="287" spans="1:17" s="139" customFormat="1" x14ac:dyDescent="0.25">
      <c r="A287" s="144"/>
      <c r="B287" s="147"/>
      <c r="C287" s="147"/>
      <c r="D287" s="147"/>
      <c r="E287" s="147"/>
      <c r="F287" s="146"/>
      <c r="G287" s="146"/>
      <c r="H287" s="146"/>
      <c r="I287" s="146"/>
      <c r="J287" s="146"/>
      <c r="K287" s="146"/>
      <c r="L287" s="146"/>
      <c r="M287" s="146"/>
      <c r="N287" s="146"/>
      <c r="O287" s="146"/>
      <c r="P287" s="146"/>
      <c r="Q287" s="149"/>
    </row>
    <row r="288" spans="1:17" s="139" customFormat="1" x14ac:dyDescent="0.25">
      <c r="A288" s="144"/>
      <c r="B288" s="147"/>
      <c r="C288" s="147"/>
      <c r="D288" s="147"/>
      <c r="E288" s="147"/>
      <c r="F288" s="146"/>
      <c r="G288" s="146"/>
      <c r="H288" s="146"/>
      <c r="I288" s="146"/>
      <c r="J288" s="146"/>
      <c r="K288" s="146"/>
      <c r="L288" s="146"/>
      <c r="M288" s="146"/>
      <c r="N288" s="146"/>
      <c r="O288" s="146"/>
      <c r="P288" s="146"/>
      <c r="Q288" s="149"/>
    </row>
    <row r="289" spans="1:17" s="139" customFormat="1" x14ac:dyDescent="0.25">
      <c r="A289" s="144"/>
      <c r="B289" s="147"/>
      <c r="C289" s="147"/>
      <c r="D289" s="147"/>
      <c r="E289" s="147"/>
      <c r="F289" s="146"/>
      <c r="G289" s="146"/>
      <c r="H289" s="146"/>
      <c r="I289" s="146"/>
      <c r="J289" s="146"/>
      <c r="K289" s="146"/>
      <c r="L289" s="146"/>
      <c r="M289" s="146"/>
      <c r="N289" s="146"/>
      <c r="O289" s="146"/>
      <c r="P289" s="146"/>
      <c r="Q289" s="149"/>
    </row>
    <row r="290" spans="1:17" s="139" customFormat="1" x14ac:dyDescent="0.25">
      <c r="A290" s="144"/>
      <c r="B290" s="147"/>
      <c r="C290" s="147"/>
      <c r="D290" s="147"/>
      <c r="E290" s="147"/>
      <c r="F290" s="146"/>
      <c r="G290" s="146"/>
      <c r="H290" s="146"/>
      <c r="I290" s="146"/>
      <c r="J290" s="146"/>
      <c r="K290" s="146"/>
      <c r="L290" s="146"/>
      <c r="M290" s="146"/>
      <c r="N290" s="146"/>
      <c r="O290" s="146"/>
      <c r="P290" s="146"/>
      <c r="Q290" s="149"/>
    </row>
    <row r="291" spans="1:17" s="139" customFormat="1" x14ac:dyDescent="0.25">
      <c r="A291" s="144"/>
      <c r="B291" s="147"/>
      <c r="C291" s="147"/>
      <c r="D291" s="147"/>
      <c r="E291" s="147"/>
      <c r="F291" s="146"/>
      <c r="G291" s="146"/>
      <c r="H291" s="146"/>
      <c r="I291" s="146"/>
      <c r="J291" s="146"/>
      <c r="K291" s="146"/>
      <c r="L291" s="146"/>
      <c r="M291" s="146"/>
      <c r="N291" s="146"/>
      <c r="O291" s="146"/>
      <c r="P291" s="146"/>
      <c r="Q291" s="149"/>
    </row>
    <row r="292" spans="1:17" s="139" customFormat="1" x14ac:dyDescent="0.25">
      <c r="A292" s="144"/>
      <c r="B292" s="147"/>
      <c r="C292" s="147"/>
      <c r="D292" s="147"/>
      <c r="E292" s="147"/>
      <c r="F292" s="146"/>
      <c r="G292" s="146"/>
      <c r="H292" s="146"/>
      <c r="I292" s="146"/>
      <c r="J292" s="146"/>
      <c r="K292" s="146"/>
      <c r="L292" s="146"/>
      <c r="M292" s="146"/>
      <c r="N292" s="146"/>
      <c r="O292" s="146"/>
      <c r="P292" s="146"/>
      <c r="Q292" s="149"/>
    </row>
    <row r="293" spans="1:17" s="139" customFormat="1" x14ac:dyDescent="0.25">
      <c r="A293" s="144"/>
      <c r="B293" s="147"/>
      <c r="C293" s="147"/>
      <c r="D293" s="147"/>
      <c r="E293" s="147"/>
      <c r="F293" s="146"/>
      <c r="G293" s="146"/>
      <c r="H293" s="146"/>
      <c r="I293" s="146"/>
      <c r="J293" s="146"/>
      <c r="K293" s="146"/>
      <c r="L293" s="146"/>
      <c r="M293" s="146"/>
      <c r="N293" s="146"/>
      <c r="O293" s="146"/>
      <c r="P293" s="146"/>
      <c r="Q293" s="149"/>
    </row>
    <row r="294" spans="1:17" s="139" customFormat="1" x14ac:dyDescent="0.25">
      <c r="A294" s="144"/>
      <c r="B294" s="147"/>
      <c r="C294" s="147"/>
      <c r="D294" s="147"/>
      <c r="E294" s="147"/>
      <c r="F294" s="146"/>
      <c r="G294" s="146"/>
      <c r="H294" s="146"/>
      <c r="I294" s="146"/>
      <c r="J294" s="146"/>
      <c r="K294" s="146"/>
      <c r="L294" s="146"/>
      <c r="M294" s="146"/>
      <c r="N294" s="146"/>
      <c r="O294" s="146"/>
      <c r="P294" s="146"/>
      <c r="Q294" s="149"/>
    </row>
    <row r="295" spans="1:17" s="139" customFormat="1" x14ac:dyDescent="0.25">
      <c r="A295" s="144"/>
      <c r="B295" s="147"/>
      <c r="C295" s="147"/>
      <c r="D295" s="147"/>
      <c r="E295" s="147"/>
      <c r="F295" s="146"/>
      <c r="G295" s="146"/>
      <c r="H295" s="146"/>
      <c r="I295" s="146"/>
      <c r="J295" s="146"/>
      <c r="K295" s="146"/>
      <c r="L295" s="146"/>
      <c r="M295" s="146"/>
      <c r="N295" s="146"/>
      <c r="O295" s="146"/>
      <c r="P295" s="146"/>
      <c r="Q295" s="149"/>
    </row>
    <row r="296" spans="1:17" s="139" customFormat="1" x14ac:dyDescent="0.25">
      <c r="A296" s="144"/>
      <c r="B296" s="147"/>
      <c r="C296" s="147"/>
      <c r="D296" s="147"/>
      <c r="E296" s="147"/>
      <c r="F296" s="146"/>
      <c r="G296" s="146"/>
      <c r="H296" s="146"/>
      <c r="I296" s="146"/>
      <c r="J296" s="146"/>
      <c r="K296" s="146"/>
      <c r="L296" s="146"/>
      <c r="M296" s="146"/>
      <c r="N296" s="146"/>
      <c r="O296" s="146"/>
      <c r="P296" s="146"/>
      <c r="Q296" s="149"/>
    </row>
    <row r="297" spans="1:17" s="139" customFormat="1" x14ac:dyDescent="0.25">
      <c r="A297" s="144"/>
      <c r="B297" s="147"/>
      <c r="C297" s="147"/>
      <c r="D297" s="147"/>
      <c r="E297" s="147"/>
      <c r="F297" s="146"/>
      <c r="G297" s="146"/>
      <c r="H297" s="146"/>
      <c r="I297" s="146"/>
      <c r="J297" s="146"/>
      <c r="K297" s="146"/>
      <c r="L297" s="146"/>
      <c r="M297" s="146"/>
      <c r="N297" s="146"/>
      <c r="O297" s="146"/>
      <c r="P297" s="146"/>
      <c r="Q297" s="149"/>
    </row>
    <row r="298" spans="1:17" s="139" customFormat="1" x14ac:dyDescent="0.25">
      <c r="A298" s="144"/>
      <c r="B298" s="147"/>
      <c r="C298" s="147"/>
      <c r="D298" s="147"/>
      <c r="E298" s="147"/>
      <c r="F298" s="146"/>
      <c r="G298" s="146"/>
      <c r="H298" s="146"/>
      <c r="I298" s="146"/>
      <c r="J298" s="146"/>
      <c r="K298" s="146"/>
      <c r="L298" s="146"/>
      <c r="M298" s="146"/>
      <c r="N298" s="146"/>
      <c r="O298" s="146"/>
      <c r="P298" s="146"/>
      <c r="Q298" s="149"/>
    </row>
    <row r="299" spans="1:17" s="139" customFormat="1" x14ac:dyDescent="0.25">
      <c r="A299" s="144"/>
      <c r="B299" s="147"/>
      <c r="C299" s="147"/>
      <c r="D299" s="147"/>
      <c r="E299" s="147"/>
      <c r="F299" s="146"/>
      <c r="G299" s="146"/>
      <c r="H299" s="146"/>
      <c r="I299" s="146"/>
      <c r="J299" s="146"/>
      <c r="K299" s="146"/>
      <c r="L299" s="146"/>
      <c r="M299" s="146"/>
      <c r="N299" s="146"/>
      <c r="O299" s="146"/>
      <c r="P299" s="146"/>
      <c r="Q299" s="149"/>
    </row>
    <row r="300" spans="1:17" s="139" customFormat="1" x14ac:dyDescent="0.25">
      <c r="A300" s="144"/>
      <c r="B300" s="147"/>
      <c r="C300" s="147"/>
      <c r="D300" s="147"/>
      <c r="E300" s="147"/>
      <c r="F300" s="146"/>
      <c r="G300" s="146"/>
      <c r="H300" s="146"/>
      <c r="I300" s="146"/>
      <c r="J300" s="146"/>
      <c r="K300" s="146"/>
      <c r="L300" s="146"/>
      <c r="M300" s="146"/>
      <c r="N300" s="146"/>
      <c r="O300" s="146"/>
      <c r="P300" s="146"/>
      <c r="Q300" s="149"/>
    </row>
    <row r="301" spans="1:17" s="139" customFormat="1" x14ac:dyDescent="0.25">
      <c r="A301" s="144"/>
      <c r="B301" s="147"/>
      <c r="C301" s="147"/>
      <c r="D301" s="147"/>
      <c r="E301" s="147"/>
      <c r="F301" s="146"/>
      <c r="G301" s="146"/>
      <c r="H301" s="146"/>
      <c r="I301" s="146"/>
      <c r="J301" s="146"/>
      <c r="K301" s="146"/>
      <c r="L301" s="146"/>
      <c r="M301" s="146"/>
      <c r="N301" s="146"/>
      <c r="O301" s="146"/>
      <c r="P301" s="146"/>
      <c r="Q301" s="149"/>
    </row>
    <row r="302" spans="1:17" s="139" customFormat="1" x14ac:dyDescent="0.25">
      <c r="A302" s="144"/>
      <c r="B302" s="147"/>
      <c r="C302" s="147"/>
      <c r="D302" s="147"/>
      <c r="E302" s="147"/>
      <c r="F302" s="146"/>
      <c r="G302" s="146"/>
      <c r="H302" s="146"/>
      <c r="I302" s="146"/>
      <c r="J302" s="146"/>
      <c r="K302" s="146"/>
      <c r="L302" s="146"/>
      <c r="M302" s="146"/>
      <c r="N302" s="146"/>
      <c r="O302" s="146"/>
      <c r="P302" s="146"/>
      <c r="Q302" s="149"/>
    </row>
    <row r="303" spans="1:17" s="139" customFormat="1" x14ac:dyDescent="0.25">
      <c r="A303" s="144"/>
      <c r="B303" s="147"/>
      <c r="C303" s="147"/>
      <c r="D303" s="147"/>
      <c r="E303" s="147"/>
      <c r="F303" s="146"/>
      <c r="G303" s="146"/>
      <c r="H303" s="146"/>
      <c r="I303" s="146"/>
      <c r="J303" s="146"/>
      <c r="K303" s="146"/>
      <c r="L303" s="146"/>
      <c r="M303" s="146"/>
      <c r="N303" s="146"/>
      <c r="O303" s="146"/>
      <c r="P303" s="146"/>
      <c r="Q303" s="149"/>
    </row>
    <row r="304" spans="1:17" s="139" customFormat="1" x14ac:dyDescent="0.25">
      <c r="A304" s="144"/>
      <c r="B304" s="147"/>
      <c r="C304" s="147"/>
      <c r="D304" s="147"/>
      <c r="E304" s="147"/>
      <c r="F304" s="146"/>
      <c r="G304" s="146"/>
      <c r="H304" s="146"/>
      <c r="I304" s="146"/>
      <c r="J304" s="146"/>
      <c r="K304" s="146"/>
      <c r="L304" s="146"/>
      <c r="M304" s="146"/>
      <c r="N304" s="146"/>
      <c r="O304" s="146"/>
      <c r="P304" s="146"/>
      <c r="Q304" s="149"/>
    </row>
    <row r="305" spans="1:17" s="139" customFormat="1" x14ac:dyDescent="0.25">
      <c r="A305" s="144"/>
      <c r="B305" s="147"/>
      <c r="C305" s="147"/>
      <c r="D305" s="147"/>
      <c r="E305" s="147"/>
      <c r="F305" s="146"/>
      <c r="G305" s="146"/>
      <c r="H305" s="146"/>
      <c r="I305" s="146"/>
      <c r="J305" s="146"/>
      <c r="K305" s="146"/>
      <c r="L305" s="146"/>
      <c r="M305" s="146"/>
      <c r="N305" s="146"/>
      <c r="O305" s="146"/>
      <c r="P305" s="146"/>
      <c r="Q305" s="149"/>
    </row>
    <row r="306" spans="1:17" s="139" customFormat="1" x14ac:dyDescent="0.25">
      <c r="A306" s="144"/>
      <c r="B306" s="147"/>
      <c r="C306" s="147"/>
      <c r="D306" s="147"/>
      <c r="E306" s="147"/>
      <c r="F306" s="146"/>
      <c r="G306" s="146"/>
      <c r="H306" s="146"/>
      <c r="I306" s="146"/>
      <c r="J306" s="146"/>
      <c r="K306" s="146"/>
      <c r="L306" s="146"/>
      <c r="M306" s="146"/>
      <c r="N306" s="146"/>
      <c r="O306" s="146"/>
      <c r="P306" s="146"/>
      <c r="Q306" s="149"/>
    </row>
    <row r="307" spans="1:17" s="139" customFormat="1" x14ac:dyDescent="0.25">
      <c r="A307" s="144"/>
      <c r="B307" s="147"/>
      <c r="C307" s="147"/>
      <c r="D307" s="147"/>
      <c r="E307" s="147"/>
      <c r="F307" s="146"/>
      <c r="G307" s="146"/>
      <c r="H307" s="146"/>
      <c r="I307" s="146"/>
      <c r="J307" s="146"/>
      <c r="K307" s="146"/>
      <c r="L307" s="146"/>
      <c r="M307" s="146"/>
      <c r="N307" s="146"/>
      <c r="O307" s="146"/>
      <c r="P307" s="146"/>
      <c r="Q307" s="149"/>
    </row>
    <row r="308" spans="1:17" s="139" customFormat="1" x14ac:dyDescent="0.25">
      <c r="A308" s="144"/>
      <c r="B308" s="147"/>
      <c r="C308" s="147"/>
      <c r="D308" s="147"/>
      <c r="E308" s="147"/>
      <c r="F308" s="146"/>
      <c r="G308" s="146"/>
      <c r="H308" s="146"/>
      <c r="I308" s="146"/>
      <c r="J308" s="146"/>
      <c r="K308" s="146"/>
      <c r="L308" s="146"/>
      <c r="M308" s="146"/>
      <c r="N308" s="146"/>
      <c r="O308" s="146"/>
      <c r="P308" s="146"/>
      <c r="Q308" s="149"/>
    </row>
    <row r="309" spans="1:17" s="139" customFormat="1" x14ac:dyDescent="0.25">
      <c r="A309" s="144"/>
      <c r="B309" s="147"/>
      <c r="C309" s="147"/>
      <c r="D309" s="147"/>
      <c r="E309" s="147"/>
      <c r="F309" s="146"/>
      <c r="G309" s="146"/>
      <c r="H309" s="146"/>
      <c r="I309" s="146"/>
      <c r="J309" s="146"/>
      <c r="K309" s="146"/>
      <c r="L309" s="146"/>
      <c r="M309" s="146"/>
      <c r="N309" s="146"/>
      <c r="O309" s="146"/>
      <c r="P309" s="146"/>
      <c r="Q309" s="149"/>
    </row>
    <row r="310" spans="1:17" s="139" customFormat="1" x14ac:dyDescent="0.25">
      <c r="A310" s="144"/>
      <c r="B310" s="147"/>
      <c r="C310" s="147"/>
      <c r="D310" s="147"/>
      <c r="E310" s="147"/>
      <c r="F310" s="146"/>
      <c r="G310" s="146"/>
      <c r="H310" s="146"/>
      <c r="I310" s="146"/>
      <c r="J310" s="146"/>
      <c r="K310" s="146"/>
      <c r="L310" s="146"/>
      <c r="M310" s="146"/>
      <c r="N310" s="146"/>
      <c r="O310" s="146"/>
      <c r="P310" s="146"/>
      <c r="Q310" s="149"/>
    </row>
    <row r="311" spans="1:17" s="139" customFormat="1" x14ac:dyDescent="0.25">
      <c r="A311" s="144"/>
      <c r="B311" s="147"/>
      <c r="C311" s="147"/>
      <c r="D311" s="147"/>
      <c r="E311" s="147"/>
      <c r="F311" s="146"/>
      <c r="G311" s="146"/>
      <c r="H311" s="146"/>
      <c r="I311" s="146"/>
      <c r="J311" s="146"/>
      <c r="K311" s="146"/>
      <c r="L311" s="146"/>
      <c r="M311" s="146"/>
      <c r="N311" s="146"/>
      <c r="O311" s="146"/>
      <c r="P311" s="146"/>
      <c r="Q311" s="149"/>
    </row>
    <row r="312" spans="1:17" s="139" customFormat="1" x14ac:dyDescent="0.25">
      <c r="A312" s="144"/>
      <c r="B312" s="147"/>
      <c r="C312" s="147"/>
      <c r="D312" s="147"/>
      <c r="E312" s="147"/>
      <c r="F312" s="146"/>
      <c r="G312" s="146"/>
      <c r="H312" s="146"/>
      <c r="I312" s="146"/>
      <c r="J312" s="146"/>
      <c r="K312" s="146"/>
      <c r="L312" s="146"/>
      <c r="M312" s="146"/>
      <c r="N312" s="146"/>
      <c r="O312" s="146"/>
      <c r="P312" s="146"/>
      <c r="Q312" s="149"/>
    </row>
    <row r="313" spans="1:17" s="139" customFormat="1" x14ac:dyDescent="0.25">
      <c r="A313" s="144"/>
      <c r="B313" s="147"/>
      <c r="C313" s="147"/>
      <c r="D313" s="147"/>
      <c r="E313" s="147"/>
      <c r="F313" s="146"/>
      <c r="G313" s="146"/>
      <c r="H313" s="146"/>
      <c r="I313" s="146"/>
      <c r="J313" s="146"/>
      <c r="K313" s="146"/>
      <c r="L313" s="146"/>
      <c r="M313" s="146"/>
      <c r="N313" s="146"/>
      <c r="O313" s="146"/>
      <c r="P313" s="146"/>
      <c r="Q313" s="149"/>
    </row>
    <row r="314" spans="1:17" s="139" customFormat="1" x14ac:dyDescent="0.25">
      <c r="A314" s="144"/>
      <c r="B314" s="147"/>
      <c r="C314" s="147"/>
      <c r="D314" s="147"/>
      <c r="E314" s="147"/>
      <c r="F314" s="146"/>
      <c r="G314" s="146"/>
      <c r="H314" s="146"/>
      <c r="I314" s="146"/>
      <c r="J314" s="146"/>
      <c r="K314" s="146"/>
      <c r="L314" s="146"/>
      <c r="M314" s="146"/>
      <c r="N314" s="146"/>
      <c r="O314" s="146"/>
      <c r="P314" s="146"/>
      <c r="Q314" s="149"/>
    </row>
    <row r="315" spans="1:17" s="139" customFormat="1" x14ac:dyDescent="0.25">
      <c r="A315" s="144"/>
      <c r="B315" s="147"/>
      <c r="C315" s="147"/>
      <c r="D315" s="147"/>
      <c r="E315" s="147"/>
      <c r="F315" s="146"/>
      <c r="G315" s="146"/>
      <c r="H315" s="146"/>
      <c r="I315" s="146"/>
      <c r="J315" s="146"/>
      <c r="K315" s="146"/>
      <c r="L315" s="146"/>
      <c r="M315" s="146"/>
      <c r="N315" s="146"/>
      <c r="O315" s="146"/>
      <c r="P315" s="146"/>
      <c r="Q315" s="149"/>
    </row>
    <row r="316" spans="1:17" s="139" customFormat="1" x14ac:dyDescent="0.25">
      <c r="A316" s="144"/>
      <c r="B316" s="147"/>
      <c r="C316" s="147"/>
      <c r="D316" s="147"/>
      <c r="E316" s="147"/>
      <c r="F316" s="146"/>
      <c r="G316" s="146"/>
      <c r="H316" s="146"/>
      <c r="I316" s="146"/>
      <c r="J316" s="146"/>
      <c r="K316" s="146"/>
      <c r="L316" s="146"/>
      <c r="M316" s="146"/>
      <c r="N316" s="146"/>
      <c r="O316" s="146"/>
      <c r="P316" s="146"/>
      <c r="Q316" s="149"/>
    </row>
    <row r="317" spans="1:17" s="139" customFormat="1" x14ac:dyDescent="0.25">
      <c r="A317" s="144"/>
      <c r="B317" s="147"/>
      <c r="C317" s="147"/>
      <c r="D317" s="147"/>
      <c r="E317" s="147"/>
      <c r="F317" s="146"/>
      <c r="G317" s="146"/>
      <c r="H317" s="146"/>
      <c r="I317" s="146"/>
      <c r="J317" s="146"/>
      <c r="K317" s="146"/>
      <c r="L317" s="146"/>
      <c r="M317" s="146"/>
      <c r="N317" s="146"/>
      <c r="O317" s="146"/>
      <c r="P317" s="146"/>
      <c r="Q317" s="149"/>
    </row>
    <row r="318" spans="1:17" s="139" customFormat="1" x14ac:dyDescent="0.25">
      <c r="A318" s="144"/>
      <c r="B318" s="147"/>
      <c r="C318" s="147"/>
      <c r="D318" s="147"/>
      <c r="E318" s="147"/>
      <c r="F318" s="146"/>
      <c r="G318" s="146"/>
      <c r="H318" s="146"/>
      <c r="I318" s="146"/>
      <c r="J318" s="146"/>
      <c r="K318" s="146"/>
      <c r="L318" s="146"/>
      <c r="M318" s="146"/>
      <c r="N318" s="146"/>
      <c r="O318" s="146"/>
      <c r="P318" s="146"/>
      <c r="Q318" s="149"/>
    </row>
    <row r="319" spans="1:17" s="139" customFormat="1" x14ac:dyDescent="0.25">
      <c r="A319" s="144"/>
      <c r="B319" s="147"/>
      <c r="C319" s="147"/>
      <c r="D319" s="147"/>
      <c r="E319" s="147"/>
      <c r="F319" s="146"/>
      <c r="G319" s="146"/>
      <c r="H319" s="146"/>
      <c r="I319" s="146"/>
      <c r="J319" s="146"/>
      <c r="K319" s="146"/>
      <c r="L319" s="146"/>
      <c r="M319" s="146"/>
      <c r="N319" s="146"/>
      <c r="O319" s="146"/>
      <c r="P319" s="146"/>
      <c r="Q319" s="149"/>
    </row>
    <row r="320" spans="1:17" s="139" customFormat="1" x14ac:dyDescent="0.25">
      <c r="A320" s="144"/>
      <c r="B320" s="147"/>
      <c r="C320" s="147"/>
      <c r="D320" s="147"/>
      <c r="E320" s="147"/>
      <c r="F320" s="146"/>
      <c r="G320" s="146"/>
      <c r="H320" s="146"/>
      <c r="I320" s="146"/>
      <c r="J320" s="146"/>
      <c r="K320" s="146"/>
      <c r="L320" s="146"/>
      <c r="M320" s="146"/>
      <c r="N320" s="146"/>
      <c r="O320" s="146"/>
      <c r="P320" s="146"/>
      <c r="Q320" s="149"/>
    </row>
    <row r="321" spans="1:17" s="139" customFormat="1" x14ac:dyDescent="0.25">
      <c r="A321" s="144"/>
      <c r="B321" s="147"/>
      <c r="C321" s="147"/>
      <c r="D321" s="147"/>
      <c r="E321" s="147"/>
      <c r="F321" s="146"/>
      <c r="G321" s="146"/>
      <c r="H321" s="146"/>
      <c r="I321" s="146"/>
      <c r="J321" s="146"/>
      <c r="K321" s="146"/>
      <c r="L321" s="146"/>
      <c r="M321" s="146"/>
      <c r="N321" s="146"/>
      <c r="O321" s="146"/>
      <c r="P321" s="146"/>
      <c r="Q321" s="149"/>
    </row>
    <row r="322" spans="1:17" s="139" customFormat="1" x14ac:dyDescent="0.25">
      <c r="A322" s="144"/>
      <c r="B322" s="147"/>
      <c r="C322" s="147"/>
      <c r="D322" s="147"/>
      <c r="E322" s="147"/>
      <c r="F322" s="146"/>
      <c r="G322" s="146"/>
      <c r="H322" s="146"/>
      <c r="I322" s="146"/>
      <c r="J322" s="146"/>
      <c r="K322" s="146"/>
      <c r="L322" s="146"/>
      <c r="M322" s="146"/>
      <c r="N322" s="146"/>
      <c r="O322" s="146"/>
      <c r="P322" s="146"/>
      <c r="Q322" s="149"/>
    </row>
    <row r="323" spans="1:17" s="139" customFormat="1" x14ac:dyDescent="0.25">
      <c r="A323" s="144"/>
      <c r="B323" s="147"/>
      <c r="C323" s="147"/>
      <c r="D323" s="147"/>
      <c r="E323" s="147"/>
      <c r="F323" s="146"/>
      <c r="G323" s="146"/>
      <c r="H323" s="146"/>
      <c r="I323" s="146"/>
      <c r="J323" s="146"/>
      <c r="K323" s="146"/>
      <c r="L323" s="146"/>
      <c r="M323" s="146"/>
      <c r="N323" s="146"/>
      <c r="O323" s="146"/>
      <c r="P323" s="146"/>
      <c r="Q323" s="149"/>
    </row>
    <row r="324" spans="1:17" s="139" customFormat="1" x14ac:dyDescent="0.25">
      <c r="A324" s="144"/>
      <c r="B324" s="147"/>
      <c r="C324" s="147"/>
      <c r="D324" s="147"/>
      <c r="E324" s="147"/>
      <c r="F324" s="146"/>
      <c r="G324" s="146"/>
      <c r="H324" s="146"/>
      <c r="I324" s="146"/>
      <c r="J324" s="146"/>
      <c r="K324" s="146"/>
      <c r="L324" s="146"/>
      <c r="M324" s="146"/>
      <c r="N324" s="146"/>
      <c r="O324" s="146"/>
      <c r="P324" s="146"/>
      <c r="Q324" s="149"/>
    </row>
    <row r="325" spans="1:17" s="139" customFormat="1" x14ac:dyDescent="0.25">
      <c r="A325" s="144"/>
      <c r="B325" s="147"/>
      <c r="C325" s="147"/>
      <c r="D325" s="147"/>
      <c r="E325" s="147"/>
      <c r="F325" s="146"/>
      <c r="G325" s="146"/>
      <c r="H325" s="146"/>
      <c r="I325" s="146"/>
      <c r="J325" s="146"/>
      <c r="K325" s="146"/>
      <c r="L325" s="146"/>
      <c r="M325" s="146"/>
      <c r="N325" s="146"/>
      <c r="O325" s="146"/>
      <c r="P325" s="146"/>
      <c r="Q325" s="149"/>
    </row>
    <row r="326" spans="1:17" s="139" customFormat="1" x14ac:dyDescent="0.25">
      <c r="A326" s="144"/>
      <c r="B326" s="147"/>
      <c r="C326" s="147"/>
      <c r="D326" s="147"/>
      <c r="E326" s="147"/>
      <c r="F326" s="146"/>
      <c r="G326" s="146"/>
      <c r="H326" s="146"/>
      <c r="I326" s="146"/>
      <c r="J326" s="146"/>
      <c r="K326" s="146"/>
      <c r="L326" s="146"/>
      <c r="M326" s="146"/>
      <c r="N326" s="146"/>
      <c r="O326" s="146"/>
      <c r="P326" s="146"/>
      <c r="Q326" s="149"/>
    </row>
    <row r="327" spans="1:17" s="139" customFormat="1" x14ac:dyDescent="0.25">
      <c r="A327" s="144"/>
      <c r="B327" s="147"/>
      <c r="C327" s="147"/>
      <c r="D327" s="147"/>
      <c r="E327" s="147"/>
      <c r="F327" s="146"/>
      <c r="G327" s="146"/>
      <c r="H327" s="146"/>
      <c r="I327" s="146"/>
      <c r="J327" s="146"/>
      <c r="K327" s="146"/>
      <c r="L327" s="146"/>
      <c r="M327" s="146"/>
      <c r="N327" s="146"/>
      <c r="O327" s="146"/>
      <c r="P327" s="146"/>
      <c r="Q327" s="149"/>
    </row>
    <row r="328" spans="1:17" s="139" customFormat="1" x14ac:dyDescent="0.25">
      <c r="A328" s="144"/>
      <c r="B328" s="147"/>
      <c r="C328" s="147"/>
      <c r="D328" s="147"/>
      <c r="E328" s="147"/>
      <c r="F328" s="146"/>
      <c r="G328" s="146"/>
      <c r="H328" s="146"/>
      <c r="I328" s="146"/>
      <c r="J328" s="146"/>
      <c r="K328" s="146"/>
      <c r="L328" s="146"/>
      <c r="M328" s="146"/>
      <c r="N328" s="146"/>
      <c r="O328" s="146"/>
      <c r="P328" s="146"/>
      <c r="Q328" s="149"/>
    </row>
    <row r="329" spans="1:17" s="139" customFormat="1" x14ac:dyDescent="0.25">
      <c r="A329" s="144"/>
      <c r="B329" s="147"/>
      <c r="C329" s="147"/>
      <c r="D329" s="147"/>
      <c r="E329" s="147"/>
      <c r="F329" s="146"/>
      <c r="G329" s="146"/>
      <c r="H329" s="146"/>
      <c r="I329" s="146"/>
      <c r="J329" s="146"/>
      <c r="K329" s="146"/>
      <c r="L329" s="146"/>
      <c r="M329" s="146"/>
      <c r="N329" s="146"/>
      <c r="O329" s="146"/>
      <c r="P329" s="146"/>
      <c r="Q329" s="149"/>
    </row>
    <row r="330" spans="1:17" s="139" customFormat="1" x14ac:dyDescent="0.25">
      <c r="A330" s="144"/>
      <c r="B330" s="147"/>
      <c r="C330" s="147"/>
      <c r="D330" s="147"/>
      <c r="E330" s="147"/>
      <c r="F330" s="146"/>
      <c r="G330" s="146"/>
      <c r="H330" s="146"/>
      <c r="I330" s="146"/>
      <c r="J330" s="146"/>
      <c r="K330" s="146"/>
      <c r="L330" s="146"/>
      <c r="M330" s="146"/>
      <c r="N330" s="146"/>
      <c r="O330" s="146"/>
      <c r="P330" s="146"/>
      <c r="Q330" s="149"/>
    </row>
    <row r="331" spans="1:17" s="139" customFormat="1" x14ac:dyDescent="0.25">
      <c r="A331" s="144"/>
      <c r="B331" s="147"/>
      <c r="C331" s="147"/>
      <c r="D331" s="147"/>
      <c r="E331" s="147"/>
      <c r="F331" s="146"/>
      <c r="G331" s="146"/>
      <c r="H331" s="146"/>
      <c r="I331" s="146"/>
      <c r="J331" s="146"/>
      <c r="K331" s="146"/>
      <c r="L331" s="146"/>
      <c r="M331" s="146"/>
      <c r="N331" s="146"/>
      <c r="O331" s="146"/>
      <c r="P331" s="146"/>
      <c r="Q331" s="149"/>
    </row>
    <row r="332" spans="1:17" s="139" customFormat="1" x14ac:dyDescent="0.25">
      <c r="A332" s="144"/>
      <c r="B332" s="147"/>
      <c r="C332" s="147"/>
      <c r="D332" s="147"/>
      <c r="E332" s="147"/>
      <c r="F332" s="146"/>
      <c r="G332" s="146"/>
      <c r="H332" s="146"/>
      <c r="I332" s="146"/>
      <c r="J332" s="146"/>
      <c r="K332" s="146"/>
      <c r="L332" s="146"/>
      <c r="M332" s="146"/>
      <c r="N332" s="146"/>
      <c r="O332" s="146"/>
      <c r="P332" s="146"/>
      <c r="Q332" s="149"/>
    </row>
    <row r="333" spans="1:17" s="139" customFormat="1" x14ac:dyDescent="0.25">
      <c r="A333" s="144"/>
      <c r="B333" s="147"/>
      <c r="C333" s="147"/>
      <c r="D333" s="147"/>
      <c r="E333" s="147"/>
      <c r="F333" s="146"/>
      <c r="G333" s="146"/>
      <c r="H333" s="146"/>
      <c r="I333" s="146"/>
      <c r="J333" s="146"/>
      <c r="K333" s="146"/>
      <c r="L333" s="146"/>
      <c r="M333" s="146"/>
      <c r="N333" s="146"/>
      <c r="O333" s="146"/>
      <c r="P333" s="146"/>
      <c r="Q333" s="149"/>
    </row>
    <row r="334" spans="1:17" s="139" customFormat="1" x14ac:dyDescent="0.25">
      <c r="A334" s="144"/>
      <c r="B334" s="147"/>
      <c r="C334" s="147"/>
      <c r="D334" s="147"/>
      <c r="E334" s="147"/>
      <c r="F334" s="146"/>
      <c r="G334" s="146"/>
      <c r="H334" s="146"/>
      <c r="I334" s="146"/>
      <c r="J334" s="146"/>
      <c r="K334" s="146"/>
      <c r="L334" s="146"/>
      <c r="M334" s="146"/>
      <c r="N334" s="146"/>
      <c r="O334" s="146"/>
      <c r="P334" s="146"/>
      <c r="Q334" s="149"/>
    </row>
    <row r="335" spans="1:17" s="139" customFormat="1" x14ac:dyDescent="0.25">
      <c r="A335" s="144"/>
      <c r="B335" s="147"/>
      <c r="C335" s="147"/>
      <c r="D335" s="147"/>
      <c r="E335" s="147"/>
      <c r="F335" s="146"/>
      <c r="G335" s="146"/>
      <c r="H335" s="146"/>
      <c r="I335" s="146"/>
      <c r="J335" s="146"/>
      <c r="K335" s="146"/>
      <c r="L335" s="146"/>
      <c r="M335" s="146"/>
      <c r="N335" s="146"/>
      <c r="O335" s="146"/>
      <c r="P335" s="146"/>
      <c r="Q335" s="149"/>
    </row>
    <row r="336" spans="1:17" s="139" customFormat="1" x14ac:dyDescent="0.25">
      <c r="A336" s="144"/>
      <c r="B336" s="147"/>
      <c r="C336" s="147"/>
      <c r="D336" s="147"/>
      <c r="E336" s="147"/>
      <c r="F336" s="146"/>
      <c r="G336" s="146"/>
      <c r="H336" s="146"/>
      <c r="I336" s="146"/>
      <c r="J336" s="146"/>
      <c r="K336" s="146"/>
      <c r="L336" s="146"/>
      <c r="M336" s="146"/>
      <c r="N336" s="146"/>
      <c r="O336" s="146"/>
      <c r="P336" s="146"/>
      <c r="Q336" s="149"/>
    </row>
    <row r="337" spans="1:17" s="139" customFormat="1" x14ac:dyDescent="0.25">
      <c r="A337" s="144"/>
      <c r="B337" s="147"/>
      <c r="C337" s="147"/>
      <c r="D337" s="147"/>
      <c r="E337" s="147"/>
      <c r="F337" s="146"/>
      <c r="G337" s="146"/>
      <c r="H337" s="146"/>
      <c r="I337" s="146"/>
      <c r="J337" s="146"/>
      <c r="K337" s="146"/>
      <c r="L337" s="146"/>
      <c r="M337" s="146"/>
      <c r="N337" s="146"/>
      <c r="O337" s="146"/>
      <c r="P337" s="146"/>
      <c r="Q337" s="149"/>
    </row>
    <row r="338" spans="1:17" s="139" customFormat="1" x14ac:dyDescent="0.25">
      <c r="A338" s="144"/>
      <c r="B338" s="147"/>
      <c r="C338" s="147"/>
      <c r="D338" s="147"/>
      <c r="E338" s="147"/>
      <c r="F338" s="146"/>
      <c r="G338" s="146"/>
      <c r="H338" s="146"/>
      <c r="I338" s="146"/>
      <c r="J338" s="146"/>
      <c r="K338" s="146"/>
      <c r="L338" s="146"/>
      <c r="M338" s="146"/>
      <c r="N338" s="146"/>
      <c r="O338" s="146"/>
      <c r="P338" s="146"/>
      <c r="Q338" s="149"/>
    </row>
    <row r="339" spans="1:17" s="139" customFormat="1" x14ac:dyDescent="0.25">
      <c r="A339" s="144"/>
      <c r="B339" s="147"/>
      <c r="C339" s="147"/>
      <c r="D339" s="147"/>
      <c r="E339" s="147"/>
      <c r="F339" s="146"/>
      <c r="G339" s="146"/>
      <c r="H339" s="146"/>
      <c r="I339" s="146"/>
      <c r="J339" s="146"/>
      <c r="K339" s="146"/>
      <c r="L339" s="146"/>
      <c r="M339" s="146"/>
      <c r="N339" s="146"/>
      <c r="O339" s="146"/>
      <c r="P339" s="146"/>
      <c r="Q339" s="149"/>
    </row>
    <row r="340" spans="1:17" s="139" customFormat="1" x14ac:dyDescent="0.25">
      <c r="A340" s="144"/>
      <c r="B340" s="147"/>
      <c r="C340" s="147"/>
      <c r="D340" s="147"/>
      <c r="E340" s="147"/>
      <c r="F340" s="146"/>
      <c r="G340" s="146"/>
      <c r="H340" s="146"/>
      <c r="I340" s="146"/>
      <c r="J340" s="146"/>
      <c r="K340" s="146"/>
      <c r="L340" s="146"/>
      <c r="M340" s="146"/>
      <c r="N340" s="146"/>
      <c r="O340" s="146"/>
      <c r="P340" s="146"/>
      <c r="Q340" s="149"/>
    </row>
    <row r="341" spans="1:17" s="139" customFormat="1" x14ac:dyDescent="0.25">
      <c r="A341" s="144"/>
      <c r="B341" s="147"/>
      <c r="C341" s="147"/>
      <c r="D341" s="147"/>
      <c r="E341" s="147"/>
      <c r="F341" s="146"/>
      <c r="G341" s="146"/>
      <c r="H341" s="146"/>
      <c r="I341" s="146"/>
      <c r="J341" s="146"/>
      <c r="K341" s="146"/>
      <c r="L341" s="146"/>
      <c r="M341" s="146"/>
      <c r="N341" s="146"/>
      <c r="O341" s="146"/>
      <c r="P341" s="146"/>
      <c r="Q341" s="149"/>
    </row>
    <row r="342" spans="1:17" s="139" customFormat="1" x14ac:dyDescent="0.25">
      <c r="A342" s="144"/>
      <c r="B342" s="147"/>
      <c r="C342" s="147"/>
      <c r="D342" s="147"/>
      <c r="E342" s="147"/>
      <c r="F342" s="146"/>
      <c r="G342" s="146"/>
      <c r="H342" s="146"/>
      <c r="I342" s="146"/>
      <c r="J342" s="146"/>
      <c r="K342" s="146"/>
      <c r="L342" s="146"/>
      <c r="M342" s="146"/>
      <c r="N342" s="146"/>
      <c r="O342" s="146"/>
      <c r="P342" s="146"/>
      <c r="Q342" s="149"/>
    </row>
    <row r="343" spans="1:17" s="139" customFormat="1" x14ac:dyDescent="0.25">
      <c r="A343" s="144"/>
      <c r="B343" s="147"/>
      <c r="C343" s="147"/>
      <c r="D343" s="147"/>
      <c r="E343" s="147"/>
      <c r="F343" s="146"/>
      <c r="G343" s="146"/>
      <c r="H343" s="146"/>
      <c r="I343" s="146"/>
      <c r="J343" s="146"/>
      <c r="K343" s="146"/>
      <c r="L343" s="146"/>
      <c r="M343" s="146"/>
      <c r="N343" s="146"/>
      <c r="O343" s="146"/>
      <c r="P343" s="146"/>
      <c r="Q343" s="149"/>
    </row>
    <row r="344" spans="1:17" s="139" customFormat="1" x14ac:dyDescent="0.25">
      <c r="A344" s="144"/>
      <c r="B344" s="147"/>
      <c r="C344" s="147"/>
      <c r="D344" s="147"/>
      <c r="E344" s="147"/>
      <c r="F344" s="146"/>
      <c r="G344" s="146"/>
      <c r="H344" s="146"/>
      <c r="I344" s="146"/>
      <c r="J344" s="146"/>
      <c r="K344" s="146"/>
      <c r="L344" s="146"/>
      <c r="M344" s="146"/>
      <c r="N344" s="146"/>
      <c r="O344" s="146"/>
      <c r="P344" s="146"/>
      <c r="Q344" s="149"/>
    </row>
    <row r="345" spans="1:17" s="139" customFormat="1" x14ac:dyDescent="0.25">
      <c r="A345" s="144"/>
      <c r="B345" s="147"/>
      <c r="C345" s="147"/>
      <c r="D345" s="147"/>
      <c r="E345" s="147"/>
      <c r="F345" s="146"/>
      <c r="G345" s="146"/>
      <c r="H345" s="146"/>
      <c r="I345" s="146"/>
      <c r="J345" s="146"/>
      <c r="K345" s="146"/>
      <c r="L345" s="146"/>
      <c r="M345" s="146"/>
      <c r="N345" s="146"/>
      <c r="O345" s="146"/>
      <c r="P345" s="146"/>
      <c r="Q345" s="149"/>
    </row>
    <row r="346" spans="1:17" s="139" customFormat="1" x14ac:dyDescent="0.25">
      <c r="A346" s="144"/>
      <c r="B346" s="147"/>
      <c r="C346" s="147"/>
      <c r="D346" s="147"/>
      <c r="E346" s="147"/>
      <c r="F346" s="146"/>
      <c r="G346" s="146"/>
      <c r="H346" s="146"/>
      <c r="I346" s="146"/>
      <c r="J346" s="146"/>
      <c r="K346" s="146"/>
      <c r="L346" s="146"/>
      <c r="M346" s="146"/>
      <c r="N346" s="146"/>
      <c r="O346" s="146"/>
      <c r="P346" s="146"/>
      <c r="Q346" s="149"/>
    </row>
    <row r="347" spans="1:17" s="139" customFormat="1" x14ac:dyDescent="0.25">
      <c r="A347" s="144"/>
      <c r="B347" s="147"/>
      <c r="C347" s="147"/>
      <c r="D347" s="147"/>
      <c r="E347" s="147"/>
      <c r="F347" s="146"/>
      <c r="G347" s="146"/>
      <c r="H347" s="146"/>
      <c r="I347" s="146"/>
      <c r="J347" s="146"/>
      <c r="K347" s="146"/>
      <c r="L347" s="146"/>
      <c r="M347" s="146"/>
      <c r="N347" s="146"/>
      <c r="O347" s="146"/>
      <c r="P347" s="146"/>
      <c r="Q347" s="149"/>
    </row>
    <row r="348" spans="1:17" s="139" customFormat="1" x14ac:dyDescent="0.25">
      <c r="A348" s="144"/>
      <c r="B348" s="147"/>
      <c r="C348" s="147"/>
      <c r="D348" s="147"/>
      <c r="E348" s="147"/>
      <c r="F348" s="146"/>
      <c r="G348" s="146"/>
      <c r="H348" s="146"/>
      <c r="I348" s="146"/>
      <c r="J348" s="146"/>
      <c r="K348" s="146"/>
      <c r="L348" s="146"/>
      <c r="M348" s="146"/>
      <c r="N348" s="146"/>
      <c r="O348" s="146"/>
      <c r="P348" s="146"/>
      <c r="Q348" s="149"/>
    </row>
    <row r="349" spans="1:17" s="139" customFormat="1" x14ac:dyDescent="0.25">
      <c r="A349" s="144"/>
      <c r="B349" s="147"/>
      <c r="C349" s="147"/>
      <c r="D349" s="147"/>
      <c r="E349" s="147"/>
      <c r="F349" s="146"/>
      <c r="G349" s="146"/>
      <c r="H349" s="146"/>
      <c r="I349" s="146"/>
      <c r="J349" s="146"/>
      <c r="K349" s="146"/>
      <c r="L349" s="146"/>
      <c r="M349" s="146"/>
      <c r="N349" s="146"/>
      <c r="O349" s="146"/>
      <c r="P349" s="146"/>
      <c r="Q349" s="149"/>
    </row>
    <row r="350" spans="1:17" s="139" customFormat="1" x14ac:dyDescent="0.25">
      <c r="A350" s="144"/>
      <c r="B350" s="147"/>
      <c r="C350" s="147"/>
      <c r="D350" s="147"/>
      <c r="E350" s="147"/>
      <c r="F350" s="146"/>
      <c r="G350" s="146"/>
      <c r="H350" s="146"/>
      <c r="I350" s="146"/>
      <c r="J350" s="146"/>
      <c r="K350" s="146"/>
      <c r="L350" s="146"/>
      <c r="M350" s="146"/>
      <c r="N350" s="146"/>
      <c r="O350" s="146"/>
      <c r="P350" s="146"/>
      <c r="Q350" s="149"/>
    </row>
    <row r="351" spans="1:17" s="139" customFormat="1" x14ac:dyDescent="0.25">
      <c r="A351" s="144"/>
      <c r="B351" s="147"/>
      <c r="C351" s="147"/>
      <c r="D351" s="147"/>
      <c r="E351" s="147"/>
      <c r="F351" s="146"/>
      <c r="G351" s="146"/>
      <c r="H351" s="146"/>
      <c r="I351" s="146"/>
      <c r="J351" s="146"/>
      <c r="K351" s="146"/>
      <c r="L351" s="146"/>
      <c r="M351" s="146"/>
      <c r="N351" s="146"/>
      <c r="O351" s="146"/>
      <c r="P351" s="146"/>
      <c r="Q351" s="149"/>
    </row>
    <row r="352" spans="1:17" s="139" customFormat="1" x14ac:dyDescent="0.25">
      <c r="A352" s="144"/>
      <c r="B352" s="147"/>
      <c r="C352" s="147"/>
      <c r="D352" s="147"/>
      <c r="E352" s="147"/>
      <c r="F352" s="146"/>
      <c r="G352" s="146"/>
      <c r="H352" s="146"/>
      <c r="I352" s="146"/>
      <c r="J352" s="146"/>
      <c r="K352" s="146"/>
      <c r="L352" s="146"/>
      <c r="M352" s="146"/>
      <c r="N352" s="146"/>
      <c r="O352" s="146"/>
      <c r="P352" s="146"/>
      <c r="Q352" s="149"/>
    </row>
    <row r="353" spans="1:17" s="139" customFormat="1" x14ac:dyDescent="0.25">
      <c r="A353" s="144"/>
      <c r="B353" s="147"/>
      <c r="C353" s="147"/>
      <c r="D353" s="147"/>
      <c r="E353" s="147"/>
      <c r="F353" s="146"/>
      <c r="G353" s="146"/>
      <c r="H353" s="146"/>
      <c r="I353" s="146"/>
      <c r="J353" s="146"/>
      <c r="K353" s="146"/>
      <c r="L353" s="146"/>
      <c r="M353" s="146"/>
      <c r="N353" s="146"/>
      <c r="O353" s="146"/>
      <c r="P353" s="146"/>
      <c r="Q353" s="149"/>
    </row>
    <row r="354" spans="1:17" s="139" customFormat="1" x14ac:dyDescent="0.25">
      <c r="A354" s="144"/>
      <c r="B354" s="147"/>
      <c r="C354" s="147"/>
      <c r="D354" s="147"/>
      <c r="E354" s="147"/>
      <c r="F354" s="146"/>
      <c r="G354" s="146"/>
      <c r="H354" s="146"/>
      <c r="I354" s="146"/>
      <c r="J354" s="146"/>
      <c r="K354" s="146"/>
      <c r="L354" s="146"/>
      <c r="M354" s="146"/>
      <c r="N354" s="146"/>
      <c r="O354" s="146"/>
      <c r="P354" s="146"/>
      <c r="Q354" s="149"/>
    </row>
    <row r="355" spans="1:17" s="139" customFormat="1" x14ac:dyDescent="0.25">
      <c r="A355" s="144"/>
      <c r="B355" s="147"/>
      <c r="C355" s="147"/>
      <c r="D355" s="147"/>
      <c r="E355" s="147"/>
      <c r="F355" s="146"/>
      <c r="G355" s="146"/>
      <c r="H355" s="146"/>
      <c r="I355" s="146"/>
      <c r="J355" s="146"/>
      <c r="K355" s="146"/>
      <c r="L355" s="146"/>
      <c r="M355" s="146"/>
      <c r="N355" s="146"/>
      <c r="O355" s="146"/>
      <c r="P355" s="146"/>
      <c r="Q355" s="149"/>
    </row>
    <row r="356" spans="1:17" s="139" customFormat="1" x14ac:dyDescent="0.25">
      <c r="A356" s="144"/>
      <c r="B356" s="147"/>
      <c r="C356" s="147"/>
      <c r="D356" s="147"/>
      <c r="E356" s="147"/>
      <c r="F356" s="146"/>
      <c r="G356" s="146"/>
      <c r="H356" s="146"/>
      <c r="I356" s="146"/>
      <c r="J356" s="146"/>
      <c r="K356" s="146"/>
      <c r="L356" s="146"/>
      <c r="M356" s="146"/>
      <c r="N356" s="146"/>
      <c r="O356" s="146"/>
      <c r="P356" s="146"/>
      <c r="Q356" s="149"/>
    </row>
    <row r="357" spans="1:17" s="139" customFormat="1" x14ac:dyDescent="0.25">
      <c r="A357" s="144"/>
      <c r="B357" s="147"/>
      <c r="C357" s="147"/>
      <c r="D357" s="147"/>
      <c r="E357" s="147"/>
      <c r="F357" s="146"/>
      <c r="G357" s="146"/>
      <c r="H357" s="146"/>
      <c r="I357" s="146"/>
      <c r="J357" s="146"/>
      <c r="K357" s="146"/>
      <c r="L357" s="146"/>
      <c r="M357" s="146"/>
      <c r="N357" s="146"/>
      <c r="O357" s="146"/>
      <c r="P357" s="146"/>
      <c r="Q357" s="149"/>
    </row>
    <row r="358" spans="1:17" s="139" customFormat="1" x14ac:dyDescent="0.25">
      <c r="A358" s="144"/>
      <c r="B358" s="147"/>
      <c r="C358" s="147"/>
      <c r="D358" s="147"/>
      <c r="E358" s="147"/>
      <c r="F358" s="146"/>
      <c r="G358" s="146"/>
      <c r="H358" s="146"/>
      <c r="I358" s="146"/>
      <c r="J358" s="146"/>
      <c r="K358" s="146"/>
      <c r="L358" s="146"/>
      <c r="M358" s="146"/>
      <c r="N358" s="146"/>
      <c r="O358" s="146"/>
      <c r="P358" s="146"/>
      <c r="Q358" s="149"/>
    </row>
    <row r="359" spans="1:17" s="139" customFormat="1" x14ac:dyDescent="0.25">
      <c r="A359" s="144"/>
      <c r="B359" s="147"/>
      <c r="C359" s="147"/>
      <c r="D359" s="147"/>
      <c r="E359" s="147"/>
      <c r="F359" s="146"/>
      <c r="G359" s="146"/>
      <c r="H359" s="146"/>
      <c r="I359" s="146"/>
      <c r="J359" s="146"/>
      <c r="K359" s="146"/>
      <c r="L359" s="146"/>
      <c r="M359" s="146"/>
      <c r="N359" s="146"/>
      <c r="O359" s="146"/>
      <c r="P359" s="146"/>
      <c r="Q359" s="149"/>
    </row>
    <row r="360" spans="1:17" s="139" customFormat="1" x14ac:dyDescent="0.25">
      <c r="A360" s="144"/>
      <c r="B360" s="147"/>
      <c r="C360" s="147"/>
      <c r="D360" s="147"/>
      <c r="E360" s="147"/>
      <c r="F360" s="146"/>
      <c r="G360" s="146"/>
      <c r="H360" s="146"/>
      <c r="I360" s="146"/>
      <c r="J360" s="146"/>
      <c r="K360" s="146"/>
      <c r="L360" s="146"/>
      <c r="M360" s="146"/>
      <c r="N360" s="146"/>
      <c r="O360" s="146"/>
      <c r="P360" s="146"/>
      <c r="Q360" s="149"/>
    </row>
    <row r="361" spans="1:17" s="139" customFormat="1" x14ac:dyDescent="0.25">
      <c r="A361" s="144"/>
      <c r="B361" s="147"/>
      <c r="C361" s="147"/>
      <c r="D361" s="147"/>
      <c r="E361" s="147"/>
      <c r="F361" s="146"/>
      <c r="G361" s="146"/>
      <c r="H361" s="146"/>
      <c r="I361" s="146"/>
      <c r="J361" s="146"/>
      <c r="K361" s="146"/>
      <c r="L361" s="146"/>
      <c r="M361" s="146"/>
      <c r="N361" s="146"/>
      <c r="O361" s="146"/>
      <c r="P361" s="146"/>
      <c r="Q361" s="149"/>
    </row>
    <row r="362" spans="1:17" s="139" customFormat="1" x14ac:dyDescent="0.25">
      <c r="A362" s="144"/>
      <c r="B362" s="147"/>
      <c r="C362" s="147"/>
      <c r="D362" s="147"/>
      <c r="E362" s="147"/>
      <c r="F362" s="146"/>
      <c r="G362" s="146"/>
      <c r="H362" s="146"/>
      <c r="I362" s="146"/>
      <c r="J362" s="146"/>
      <c r="K362" s="146"/>
      <c r="L362" s="146"/>
      <c r="M362" s="146"/>
      <c r="N362" s="146"/>
      <c r="O362" s="146"/>
      <c r="P362" s="146"/>
      <c r="Q362" s="149"/>
    </row>
    <row r="363" spans="1:17" s="139" customFormat="1" x14ac:dyDescent="0.25">
      <c r="A363" s="144"/>
      <c r="B363" s="147"/>
      <c r="C363" s="147"/>
      <c r="D363" s="147"/>
      <c r="E363" s="147"/>
      <c r="F363" s="146"/>
      <c r="G363" s="146"/>
      <c r="H363" s="146"/>
      <c r="I363" s="146"/>
      <c r="J363" s="146"/>
      <c r="K363" s="146"/>
      <c r="L363" s="146"/>
      <c r="M363" s="146"/>
      <c r="N363" s="146"/>
      <c r="O363" s="146"/>
      <c r="P363" s="146"/>
      <c r="Q363" s="149"/>
    </row>
    <row r="364" spans="1:17" s="139" customFormat="1" x14ac:dyDescent="0.25">
      <c r="A364" s="144"/>
      <c r="B364" s="147"/>
      <c r="C364" s="147"/>
      <c r="D364" s="147"/>
      <c r="E364" s="147"/>
      <c r="F364" s="146"/>
      <c r="G364" s="146"/>
      <c r="H364" s="146"/>
      <c r="I364" s="146"/>
      <c r="J364" s="146"/>
      <c r="K364" s="146"/>
      <c r="L364" s="146"/>
      <c r="M364" s="146"/>
      <c r="N364" s="146"/>
      <c r="O364" s="146"/>
      <c r="P364" s="146"/>
      <c r="Q364" s="149"/>
    </row>
    <row r="365" spans="1:17" s="139" customFormat="1" x14ac:dyDescent="0.25">
      <c r="A365" s="144"/>
      <c r="B365" s="147"/>
      <c r="C365" s="147"/>
      <c r="D365" s="147"/>
      <c r="E365" s="147"/>
      <c r="F365" s="146"/>
      <c r="G365" s="146"/>
      <c r="H365" s="146"/>
      <c r="I365" s="146"/>
      <c r="J365" s="146"/>
      <c r="K365" s="146"/>
      <c r="L365" s="146"/>
      <c r="M365" s="146"/>
      <c r="N365" s="146"/>
      <c r="O365" s="146"/>
      <c r="P365" s="146"/>
      <c r="Q365" s="149"/>
    </row>
    <row r="366" spans="1:17" s="139" customFormat="1" x14ac:dyDescent="0.25">
      <c r="A366" s="144"/>
      <c r="B366" s="147"/>
      <c r="C366" s="147"/>
      <c r="D366" s="147"/>
      <c r="E366" s="147"/>
      <c r="F366" s="146"/>
      <c r="G366" s="146"/>
      <c r="H366" s="146"/>
      <c r="I366" s="146"/>
      <c r="J366" s="146"/>
      <c r="K366" s="146"/>
      <c r="L366" s="146"/>
      <c r="M366" s="146"/>
      <c r="N366" s="146"/>
      <c r="O366" s="146"/>
      <c r="P366" s="146"/>
      <c r="Q366" s="149"/>
    </row>
    <row r="367" spans="1:17" s="139" customFormat="1" x14ac:dyDescent="0.25">
      <c r="A367" s="144"/>
      <c r="B367" s="147"/>
      <c r="C367" s="147"/>
      <c r="D367" s="147"/>
      <c r="E367" s="147"/>
      <c r="F367" s="146"/>
      <c r="G367" s="146"/>
      <c r="H367" s="146"/>
      <c r="I367" s="146"/>
      <c r="J367" s="146"/>
      <c r="K367" s="146"/>
      <c r="L367" s="146"/>
      <c r="M367" s="146"/>
      <c r="N367" s="146"/>
      <c r="O367" s="146"/>
      <c r="P367" s="146"/>
      <c r="Q367" s="149"/>
    </row>
    <row r="368" spans="1:17" s="139" customFormat="1" x14ac:dyDescent="0.25">
      <c r="A368" s="144"/>
      <c r="B368" s="147"/>
      <c r="C368" s="147"/>
      <c r="D368" s="147"/>
      <c r="E368" s="147"/>
      <c r="F368" s="146"/>
      <c r="G368" s="146"/>
      <c r="H368" s="146"/>
      <c r="I368" s="146"/>
      <c r="J368" s="146"/>
      <c r="K368" s="146"/>
      <c r="L368" s="146"/>
      <c r="M368" s="146"/>
      <c r="N368" s="146"/>
      <c r="O368" s="146"/>
      <c r="P368" s="146"/>
      <c r="Q368" s="149"/>
    </row>
    <row r="369" spans="1:17" s="139" customFormat="1" x14ac:dyDescent="0.25">
      <c r="A369" s="144"/>
      <c r="B369" s="147"/>
      <c r="C369" s="147"/>
      <c r="D369" s="147"/>
      <c r="E369" s="147"/>
      <c r="F369" s="146"/>
      <c r="G369" s="146"/>
      <c r="H369" s="146"/>
      <c r="I369" s="146"/>
      <c r="J369" s="146"/>
      <c r="K369" s="146"/>
      <c r="L369" s="146"/>
      <c r="M369" s="146"/>
      <c r="N369" s="146"/>
      <c r="O369" s="146"/>
      <c r="P369" s="146"/>
      <c r="Q369" s="149"/>
    </row>
    <row r="370" spans="1:17" s="139" customFormat="1" x14ac:dyDescent="0.25">
      <c r="A370" s="144"/>
      <c r="B370" s="147"/>
      <c r="C370" s="147"/>
      <c r="D370" s="147"/>
      <c r="E370" s="147"/>
      <c r="F370" s="146"/>
      <c r="G370" s="146"/>
      <c r="H370" s="146"/>
      <c r="I370" s="146"/>
      <c r="J370" s="146"/>
      <c r="K370" s="146"/>
      <c r="L370" s="146"/>
      <c r="M370" s="146"/>
      <c r="N370" s="146"/>
      <c r="O370" s="146"/>
      <c r="P370" s="146"/>
      <c r="Q370" s="149"/>
    </row>
    <row r="371" spans="1:17" s="139" customFormat="1" x14ac:dyDescent="0.25">
      <c r="A371" s="144"/>
      <c r="B371" s="147"/>
      <c r="C371" s="147"/>
      <c r="D371" s="147"/>
      <c r="E371" s="147"/>
      <c r="F371" s="146"/>
      <c r="G371" s="146"/>
      <c r="H371" s="146"/>
      <c r="I371" s="146"/>
      <c r="J371" s="146"/>
      <c r="K371" s="146"/>
      <c r="L371" s="146"/>
      <c r="M371" s="146"/>
      <c r="N371" s="146"/>
      <c r="O371" s="146"/>
      <c r="P371" s="146"/>
      <c r="Q371" s="149"/>
    </row>
    <row r="372" spans="1:17" s="139" customFormat="1" x14ac:dyDescent="0.25">
      <c r="A372" s="144"/>
      <c r="B372" s="147"/>
      <c r="C372" s="147"/>
      <c r="D372" s="147"/>
      <c r="E372" s="147"/>
      <c r="F372" s="146"/>
      <c r="G372" s="146"/>
      <c r="H372" s="146"/>
      <c r="I372" s="146"/>
      <c r="J372" s="146"/>
      <c r="K372" s="146"/>
      <c r="L372" s="146"/>
      <c r="M372" s="146"/>
      <c r="N372" s="146"/>
      <c r="O372" s="146"/>
      <c r="P372" s="146"/>
      <c r="Q372" s="149"/>
    </row>
    <row r="373" spans="1:17" s="139" customFormat="1" x14ac:dyDescent="0.25">
      <c r="A373" s="144"/>
      <c r="B373" s="147"/>
      <c r="C373" s="147"/>
      <c r="D373" s="147"/>
      <c r="E373" s="147"/>
      <c r="F373" s="146"/>
      <c r="G373" s="146"/>
      <c r="H373" s="146"/>
      <c r="I373" s="146"/>
      <c r="J373" s="146"/>
      <c r="K373" s="146"/>
      <c r="L373" s="146"/>
      <c r="M373" s="146"/>
      <c r="N373" s="146"/>
      <c r="O373" s="146"/>
      <c r="P373" s="146"/>
      <c r="Q373" s="149"/>
    </row>
    <row r="374" spans="1:17" s="139" customFormat="1" x14ac:dyDescent="0.25">
      <c r="A374" s="144"/>
      <c r="B374" s="147"/>
      <c r="C374" s="147"/>
      <c r="D374" s="147"/>
      <c r="E374" s="147"/>
      <c r="F374" s="146"/>
      <c r="G374" s="146"/>
      <c r="H374" s="146"/>
      <c r="I374" s="146"/>
      <c r="J374" s="146"/>
      <c r="K374" s="146"/>
      <c r="L374" s="146"/>
      <c r="M374" s="146"/>
      <c r="N374" s="146"/>
      <c r="O374" s="146"/>
      <c r="P374" s="146"/>
      <c r="Q374" s="149"/>
    </row>
    <row r="375" spans="1:17" s="139" customFormat="1" x14ac:dyDescent="0.25">
      <c r="A375" s="144"/>
      <c r="B375" s="147"/>
      <c r="C375" s="147"/>
      <c r="D375" s="147"/>
      <c r="E375" s="147"/>
      <c r="F375" s="146"/>
      <c r="G375" s="146"/>
      <c r="H375" s="146"/>
      <c r="I375" s="146"/>
      <c r="J375" s="146"/>
      <c r="K375" s="146"/>
      <c r="L375" s="146"/>
      <c r="M375" s="146"/>
      <c r="N375" s="146"/>
      <c r="O375" s="146"/>
      <c r="P375" s="146"/>
      <c r="Q375" s="149"/>
    </row>
    <row r="376" spans="1:17" s="139" customFormat="1" x14ac:dyDescent="0.25">
      <c r="A376" s="144"/>
      <c r="B376" s="147"/>
      <c r="C376" s="147"/>
      <c r="D376" s="147"/>
      <c r="E376" s="147"/>
      <c r="F376" s="146"/>
      <c r="G376" s="146"/>
      <c r="H376" s="146"/>
      <c r="I376" s="146"/>
      <c r="J376" s="146"/>
      <c r="K376" s="146"/>
      <c r="L376" s="146"/>
      <c r="M376" s="146"/>
      <c r="N376" s="146"/>
      <c r="O376" s="146"/>
      <c r="P376" s="146"/>
      <c r="Q376" s="149"/>
    </row>
    <row r="377" spans="1:17" s="139" customFormat="1" x14ac:dyDescent="0.25">
      <c r="A377" s="144"/>
      <c r="B377" s="147"/>
      <c r="C377" s="147"/>
      <c r="D377" s="147"/>
      <c r="E377" s="147"/>
      <c r="F377" s="146"/>
      <c r="G377" s="146"/>
      <c r="H377" s="146"/>
      <c r="I377" s="146"/>
      <c r="J377" s="146"/>
      <c r="K377" s="146"/>
      <c r="L377" s="146"/>
      <c r="M377" s="146"/>
      <c r="N377" s="146"/>
      <c r="O377" s="146"/>
      <c r="P377" s="146"/>
      <c r="Q377" s="149"/>
    </row>
    <row r="378" spans="1:17" s="139" customFormat="1" x14ac:dyDescent="0.25">
      <c r="A378" s="144"/>
      <c r="B378" s="147"/>
      <c r="C378" s="147"/>
      <c r="D378" s="147"/>
      <c r="E378" s="147"/>
      <c r="F378" s="146"/>
      <c r="G378" s="146"/>
      <c r="H378" s="146"/>
      <c r="I378" s="146"/>
      <c r="J378" s="146"/>
      <c r="K378" s="146"/>
      <c r="L378" s="146"/>
      <c r="M378" s="146"/>
      <c r="N378" s="146"/>
      <c r="O378" s="146"/>
      <c r="P378" s="146"/>
      <c r="Q378" s="149"/>
    </row>
    <row r="379" spans="1:17" s="139" customFormat="1" x14ac:dyDescent="0.25">
      <c r="A379" s="144"/>
      <c r="B379" s="147"/>
      <c r="C379" s="147"/>
      <c r="D379" s="147"/>
      <c r="E379" s="147"/>
      <c r="F379" s="146"/>
      <c r="G379" s="146"/>
      <c r="H379" s="146"/>
      <c r="I379" s="146"/>
      <c r="J379" s="146"/>
      <c r="K379" s="146"/>
      <c r="L379" s="146"/>
      <c r="M379" s="146"/>
      <c r="N379" s="146"/>
      <c r="O379" s="146"/>
      <c r="P379" s="146"/>
      <c r="Q379" s="149"/>
    </row>
    <row r="380" spans="1:17" s="139" customFormat="1" x14ac:dyDescent="0.25">
      <c r="A380" s="144"/>
      <c r="B380" s="147"/>
      <c r="C380" s="147"/>
      <c r="D380" s="147"/>
      <c r="E380" s="147"/>
      <c r="F380" s="146"/>
      <c r="G380" s="146"/>
      <c r="H380" s="146"/>
      <c r="I380" s="146"/>
      <c r="J380" s="146"/>
      <c r="K380" s="146"/>
      <c r="L380" s="146"/>
      <c r="M380" s="146"/>
      <c r="N380" s="146"/>
      <c r="O380" s="146"/>
      <c r="P380" s="146"/>
      <c r="Q380" s="149"/>
    </row>
    <row r="381" spans="1:17" s="139" customFormat="1" x14ac:dyDescent="0.25">
      <c r="A381" s="144"/>
      <c r="B381" s="147"/>
      <c r="C381" s="147"/>
      <c r="D381" s="147"/>
      <c r="E381" s="147"/>
      <c r="F381" s="146"/>
      <c r="G381" s="146"/>
      <c r="H381" s="146"/>
      <c r="I381" s="146"/>
      <c r="J381" s="146"/>
      <c r="K381" s="146"/>
      <c r="L381" s="146"/>
      <c r="M381" s="146"/>
      <c r="N381" s="146"/>
      <c r="O381" s="146"/>
      <c r="P381" s="146"/>
      <c r="Q381" s="149"/>
    </row>
    <row r="382" spans="1:17" s="139" customFormat="1" x14ac:dyDescent="0.25">
      <c r="A382" s="144"/>
      <c r="B382" s="147"/>
      <c r="C382" s="147"/>
      <c r="D382" s="147"/>
      <c r="E382" s="147"/>
      <c r="F382" s="146"/>
      <c r="G382" s="146"/>
      <c r="H382" s="146"/>
      <c r="I382" s="146"/>
      <c r="J382" s="146"/>
      <c r="K382" s="146"/>
      <c r="L382" s="146"/>
      <c r="M382" s="146"/>
      <c r="N382" s="146"/>
      <c r="O382" s="146"/>
      <c r="P382" s="146"/>
      <c r="Q382" s="149"/>
    </row>
    <row r="383" spans="1:17" s="139" customFormat="1" x14ac:dyDescent="0.25">
      <c r="A383" s="144"/>
      <c r="B383" s="147"/>
      <c r="C383" s="147"/>
      <c r="D383" s="147"/>
      <c r="E383" s="147"/>
      <c r="F383" s="146"/>
      <c r="G383" s="146"/>
      <c r="H383" s="146"/>
      <c r="I383" s="146"/>
      <c r="J383" s="146"/>
      <c r="K383" s="146"/>
      <c r="L383" s="146"/>
      <c r="M383" s="146"/>
      <c r="N383" s="146"/>
      <c r="O383" s="146"/>
      <c r="P383" s="146"/>
      <c r="Q383" s="149"/>
    </row>
    <row r="384" spans="1:17" s="139" customFormat="1" x14ac:dyDescent="0.25">
      <c r="A384" s="144"/>
      <c r="B384" s="147"/>
      <c r="C384" s="147"/>
      <c r="D384" s="147"/>
      <c r="E384" s="147"/>
      <c r="F384" s="146"/>
      <c r="G384" s="146"/>
      <c r="H384" s="146"/>
      <c r="I384" s="146"/>
      <c r="J384" s="146"/>
      <c r="K384" s="146"/>
      <c r="L384" s="146"/>
      <c r="M384" s="146"/>
      <c r="N384" s="146"/>
      <c r="O384" s="146"/>
      <c r="P384" s="146"/>
      <c r="Q384" s="149"/>
    </row>
    <row r="385" spans="1:17" s="139" customFormat="1" x14ac:dyDescent="0.25">
      <c r="A385" s="144"/>
      <c r="B385" s="147"/>
      <c r="C385" s="147"/>
      <c r="D385" s="147"/>
      <c r="E385" s="147"/>
      <c r="F385" s="146"/>
      <c r="G385" s="146"/>
      <c r="H385" s="146"/>
      <c r="I385" s="146"/>
      <c r="J385" s="146"/>
      <c r="K385" s="146"/>
      <c r="L385" s="146"/>
      <c r="M385" s="146"/>
      <c r="N385" s="146"/>
      <c r="O385" s="146"/>
      <c r="P385" s="146"/>
      <c r="Q385" s="149"/>
    </row>
    <row r="386" spans="1:17" s="139" customFormat="1" x14ac:dyDescent="0.25">
      <c r="A386" s="144"/>
      <c r="B386" s="147"/>
      <c r="C386" s="147"/>
      <c r="D386" s="147"/>
      <c r="E386" s="147"/>
      <c r="F386" s="146"/>
      <c r="G386" s="146"/>
      <c r="H386" s="146"/>
      <c r="I386" s="146"/>
      <c r="J386" s="146"/>
      <c r="K386" s="146"/>
      <c r="L386" s="146"/>
      <c r="M386" s="146"/>
      <c r="N386" s="146"/>
      <c r="O386" s="146"/>
      <c r="P386" s="146"/>
      <c r="Q386" s="149"/>
    </row>
    <row r="387" spans="1:17" s="139" customFormat="1" x14ac:dyDescent="0.25">
      <c r="A387" s="144"/>
      <c r="B387" s="147"/>
      <c r="C387" s="147"/>
      <c r="D387" s="147"/>
      <c r="E387" s="147"/>
      <c r="F387" s="146"/>
      <c r="G387" s="146"/>
      <c r="H387" s="146"/>
      <c r="I387" s="146"/>
      <c r="J387" s="146"/>
      <c r="K387" s="146"/>
      <c r="L387" s="146"/>
      <c r="M387" s="146"/>
      <c r="N387" s="146"/>
      <c r="O387" s="146"/>
      <c r="P387" s="146"/>
      <c r="Q387" s="149"/>
    </row>
    <row r="388" spans="1:17" s="139" customFormat="1" x14ac:dyDescent="0.25">
      <c r="A388" s="144"/>
      <c r="B388" s="147"/>
      <c r="C388" s="147"/>
      <c r="D388" s="147"/>
      <c r="E388" s="147"/>
      <c r="F388" s="146"/>
      <c r="G388" s="146"/>
      <c r="H388" s="146"/>
      <c r="I388" s="146"/>
      <c r="J388" s="146"/>
      <c r="K388" s="146"/>
      <c r="L388" s="146"/>
      <c r="M388" s="146"/>
      <c r="N388" s="146"/>
      <c r="O388" s="146"/>
      <c r="P388" s="146"/>
      <c r="Q388" s="149"/>
    </row>
    <row r="389" spans="1:17" s="139" customFormat="1" x14ac:dyDescent="0.25">
      <c r="A389" s="144"/>
      <c r="B389" s="147"/>
      <c r="C389" s="147"/>
      <c r="D389" s="147"/>
      <c r="E389" s="147"/>
      <c r="F389" s="146"/>
      <c r="G389" s="146"/>
      <c r="H389" s="146"/>
      <c r="I389" s="146"/>
      <c r="J389" s="146"/>
      <c r="K389" s="146"/>
      <c r="L389" s="146"/>
      <c r="M389" s="146"/>
      <c r="N389" s="146"/>
      <c r="O389" s="146"/>
      <c r="P389" s="146"/>
      <c r="Q389" s="149"/>
    </row>
    <row r="390" spans="1:17" s="139" customFormat="1" x14ac:dyDescent="0.25">
      <c r="A390" s="144"/>
      <c r="B390" s="147"/>
      <c r="C390" s="147"/>
      <c r="D390" s="147"/>
      <c r="E390" s="147"/>
      <c r="F390" s="146"/>
      <c r="G390" s="146"/>
      <c r="H390" s="146"/>
      <c r="I390" s="146"/>
      <c r="J390" s="146"/>
      <c r="K390" s="146"/>
      <c r="L390" s="146"/>
      <c r="M390" s="146"/>
      <c r="N390" s="146"/>
      <c r="O390" s="146"/>
      <c r="P390" s="146"/>
      <c r="Q390" s="149"/>
    </row>
    <row r="391" spans="1:17" s="139" customFormat="1" x14ac:dyDescent="0.25">
      <c r="A391" s="144"/>
      <c r="B391" s="147"/>
      <c r="C391" s="147"/>
      <c r="D391" s="147"/>
      <c r="E391" s="147"/>
      <c r="F391" s="146"/>
      <c r="G391" s="146"/>
      <c r="H391" s="146"/>
      <c r="I391" s="146"/>
      <c r="J391" s="146"/>
      <c r="K391" s="146"/>
      <c r="L391" s="146"/>
      <c r="M391" s="146"/>
      <c r="N391" s="146"/>
      <c r="O391" s="146"/>
      <c r="P391" s="146"/>
      <c r="Q391" s="149"/>
    </row>
    <row r="392" spans="1:17" s="139" customFormat="1" x14ac:dyDescent="0.25">
      <c r="A392" s="144"/>
      <c r="B392" s="147"/>
      <c r="C392" s="147"/>
      <c r="D392" s="147"/>
      <c r="E392" s="147"/>
      <c r="F392" s="146"/>
      <c r="G392" s="146"/>
      <c r="H392" s="146"/>
      <c r="I392" s="146"/>
      <c r="J392" s="146"/>
      <c r="K392" s="146"/>
      <c r="L392" s="146"/>
      <c r="M392" s="146"/>
      <c r="N392" s="146"/>
      <c r="O392" s="146"/>
      <c r="P392" s="146"/>
      <c r="Q392" s="149"/>
    </row>
    <row r="393" spans="1:17" s="139" customFormat="1" x14ac:dyDescent="0.25">
      <c r="A393" s="144"/>
      <c r="B393" s="147"/>
      <c r="C393" s="147"/>
      <c r="D393" s="147"/>
      <c r="E393" s="147"/>
      <c r="F393" s="146"/>
      <c r="G393" s="146"/>
      <c r="H393" s="146"/>
      <c r="I393" s="146"/>
      <c r="J393" s="146"/>
      <c r="K393" s="146"/>
      <c r="L393" s="146"/>
      <c r="M393" s="146"/>
      <c r="N393" s="146"/>
      <c r="O393" s="146"/>
      <c r="P393" s="146"/>
      <c r="Q393" s="149"/>
    </row>
    <row r="394" spans="1:17" s="139" customFormat="1" x14ac:dyDescent="0.25">
      <c r="A394" s="144"/>
      <c r="B394" s="147"/>
      <c r="C394" s="147"/>
      <c r="D394" s="147"/>
      <c r="E394" s="147"/>
      <c r="F394" s="146"/>
      <c r="G394" s="146"/>
      <c r="H394" s="146"/>
      <c r="I394" s="146"/>
      <c r="J394" s="146"/>
      <c r="K394" s="146"/>
      <c r="L394" s="146"/>
      <c r="M394" s="146"/>
      <c r="N394" s="146"/>
      <c r="O394" s="146"/>
      <c r="P394" s="146"/>
      <c r="Q394" s="149"/>
    </row>
    <row r="395" spans="1:17" s="139" customFormat="1" x14ac:dyDescent="0.25">
      <c r="A395" s="144"/>
      <c r="B395" s="147"/>
      <c r="C395" s="147"/>
      <c r="D395" s="147"/>
      <c r="E395" s="147"/>
      <c r="F395" s="146"/>
      <c r="G395" s="146"/>
      <c r="H395" s="146"/>
      <c r="I395" s="146"/>
      <c r="J395" s="146"/>
      <c r="K395" s="146"/>
      <c r="L395" s="146"/>
      <c r="M395" s="146"/>
      <c r="N395" s="146"/>
      <c r="O395" s="146"/>
      <c r="P395" s="146"/>
      <c r="Q395" s="149"/>
    </row>
    <row r="396" spans="1:17" s="139" customFormat="1" x14ac:dyDescent="0.25">
      <c r="A396" s="144"/>
      <c r="B396" s="147"/>
      <c r="C396" s="147"/>
      <c r="D396" s="147"/>
      <c r="E396" s="147"/>
      <c r="F396" s="146"/>
      <c r="G396" s="146"/>
      <c r="H396" s="146"/>
      <c r="I396" s="146"/>
      <c r="J396" s="146"/>
      <c r="K396" s="146"/>
      <c r="L396" s="146"/>
      <c r="M396" s="146"/>
      <c r="N396" s="146"/>
      <c r="O396" s="146"/>
      <c r="P396" s="146"/>
      <c r="Q396" s="149"/>
    </row>
    <row r="397" spans="1:17" s="139" customFormat="1" x14ac:dyDescent="0.25">
      <c r="A397" s="144"/>
      <c r="B397" s="147"/>
      <c r="C397" s="147"/>
      <c r="D397" s="147"/>
      <c r="E397" s="147"/>
      <c r="F397" s="146"/>
      <c r="G397" s="146"/>
      <c r="H397" s="146"/>
      <c r="I397" s="146"/>
      <c r="J397" s="146"/>
      <c r="K397" s="146"/>
      <c r="L397" s="146"/>
      <c r="M397" s="146"/>
      <c r="N397" s="146"/>
      <c r="O397" s="146"/>
      <c r="P397" s="146"/>
      <c r="Q397" s="149"/>
    </row>
    <row r="398" spans="1:17" s="139" customFormat="1" x14ac:dyDescent="0.25">
      <c r="A398" s="144"/>
      <c r="B398" s="147"/>
      <c r="C398" s="147"/>
      <c r="D398" s="147"/>
      <c r="E398" s="147"/>
      <c r="F398" s="146"/>
      <c r="G398" s="146"/>
      <c r="H398" s="146"/>
      <c r="I398" s="146"/>
      <c r="J398" s="146"/>
      <c r="K398" s="146"/>
      <c r="L398" s="146"/>
      <c r="M398" s="146"/>
      <c r="N398" s="146"/>
      <c r="O398" s="146"/>
      <c r="P398" s="146"/>
      <c r="Q398" s="149"/>
    </row>
    <row r="399" spans="1:17" s="139" customFormat="1" x14ac:dyDescent="0.25">
      <c r="A399" s="144"/>
      <c r="B399" s="147"/>
      <c r="C399" s="147"/>
      <c r="D399" s="147"/>
      <c r="E399" s="147"/>
      <c r="F399" s="146"/>
      <c r="G399" s="146"/>
      <c r="H399" s="146"/>
      <c r="I399" s="146"/>
      <c r="J399" s="146"/>
      <c r="K399" s="146"/>
      <c r="L399" s="146"/>
      <c r="M399" s="146"/>
      <c r="N399" s="146"/>
      <c r="O399" s="146"/>
      <c r="P399" s="146"/>
      <c r="Q399" s="149"/>
    </row>
    <row r="400" spans="1:17" s="139" customFormat="1" x14ac:dyDescent="0.25">
      <c r="A400" s="144"/>
      <c r="B400" s="147"/>
      <c r="C400" s="147"/>
      <c r="D400" s="147"/>
      <c r="E400" s="147"/>
      <c r="F400" s="146"/>
      <c r="G400" s="146"/>
      <c r="H400" s="146"/>
      <c r="I400" s="146"/>
      <c r="J400" s="146"/>
      <c r="K400" s="146"/>
      <c r="L400" s="146"/>
      <c r="M400" s="146"/>
      <c r="N400" s="146"/>
      <c r="O400" s="146"/>
      <c r="P400" s="146"/>
      <c r="Q400" s="149"/>
    </row>
    <row r="401" spans="1:17" s="139" customFormat="1" x14ac:dyDescent="0.25">
      <c r="A401" s="144"/>
      <c r="B401" s="147"/>
      <c r="C401" s="147"/>
      <c r="D401" s="147"/>
      <c r="E401" s="147"/>
      <c r="F401" s="146"/>
      <c r="G401" s="146"/>
      <c r="H401" s="146"/>
      <c r="I401" s="146"/>
      <c r="J401" s="146"/>
      <c r="K401" s="146"/>
      <c r="L401" s="146"/>
      <c r="M401" s="146"/>
      <c r="N401" s="146"/>
      <c r="O401" s="146"/>
      <c r="P401" s="146"/>
      <c r="Q401" s="149"/>
    </row>
    <row r="402" spans="1:17" s="139" customFormat="1" x14ac:dyDescent="0.25">
      <c r="A402" s="144"/>
      <c r="B402" s="147"/>
      <c r="C402" s="147"/>
      <c r="D402" s="147"/>
      <c r="E402" s="147"/>
      <c r="F402" s="146"/>
      <c r="G402" s="146"/>
      <c r="H402" s="146"/>
      <c r="I402" s="146"/>
      <c r="J402" s="146"/>
      <c r="K402" s="146"/>
      <c r="L402" s="146"/>
      <c r="M402" s="146"/>
      <c r="N402" s="146"/>
      <c r="O402" s="146"/>
      <c r="P402" s="146"/>
      <c r="Q402" s="149"/>
    </row>
    <row r="403" spans="1:17" s="139" customFormat="1" x14ac:dyDescent="0.25">
      <c r="A403" s="144"/>
      <c r="B403" s="147"/>
      <c r="C403" s="147"/>
      <c r="D403" s="147"/>
      <c r="E403" s="147"/>
      <c r="F403" s="146"/>
      <c r="G403" s="146"/>
      <c r="H403" s="146"/>
      <c r="I403" s="146"/>
      <c r="J403" s="146"/>
      <c r="K403" s="146"/>
      <c r="L403" s="146"/>
      <c r="M403" s="146"/>
      <c r="N403" s="146"/>
      <c r="O403" s="146"/>
      <c r="P403" s="146"/>
      <c r="Q403" s="149"/>
    </row>
    <row r="404" spans="1:17" s="139" customFormat="1" x14ac:dyDescent="0.25">
      <c r="A404" s="144"/>
      <c r="B404" s="147"/>
      <c r="C404" s="147"/>
      <c r="D404" s="147"/>
      <c r="E404" s="147"/>
      <c r="F404" s="146"/>
      <c r="G404" s="146"/>
      <c r="H404" s="146"/>
      <c r="I404" s="146"/>
      <c r="J404" s="146"/>
      <c r="K404" s="146"/>
      <c r="L404" s="146"/>
      <c r="M404" s="146"/>
      <c r="N404" s="146"/>
      <c r="O404" s="146"/>
      <c r="P404" s="146"/>
      <c r="Q404" s="149"/>
    </row>
    <row r="405" spans="1:17" s="139" customFormat="1" x14ac:dyDescent="0.25">
      <c r="A405" s="144"/>
      <c r="B405" s="147"/>
      <c r="C405" s="147"/>
      <c r="D405" s="147"/>
      <c r="E405" s="147"/>
      <c r="F405" s="146"/>
      <c r="G405" s="146"/>
      <c r="H405" s="146"/>
      <c r="I405" s="146"/>
      <c r="J405" s="146"/>
      <c r="K405" s="146"/>
      <c r="L405" s="146"/>
      <c r="M405" s="146"/>
      <c r="N405" s="146"/>
      <c r="O405" s="146"/>
      <c r="P405" s="146"/>
      <c r="Q405" s="149"/>
    </row>
    <row r="406" spans="1:17" s="139" customFormat="1" x14ac:dyDescent="0.25">
      <c r="A406" s="144"/>
      <c r="B406" s="147"/>
      <c r="C406" s="147"/>
      <c r="D406" s="147"/>
      <c r="E406" s="147"/>
      <c r="F406" s="146"/>
      <c r="G406" s="146"/>
      <c r="H406" s="146"/>
      <c r="I406" s="146"/>
      <c r="J406" s="146"/>
      <c r="K406" s="146"/>
      <c r="L406" s="146"/>
      <c r="M406" s="146"/>
      <c r="N406" s="146"/>
      <c r="O406" s="146"/>
      <c r="P406" s="146"/>
      <c r="Q406" s="149"/>
    </row>
    <row r="407" spans="1:17" s="139" customFormat="1" x14ac:dyDescent="0.25">
      <c r="A407" s="144"/>
      <c r="B407" s="147"/>
      <c r="C407" s="147"/>
      <c r="D407" s="147"/>
      <c r="E407" s="147"/>
      <c r="F407" s="146"/>
      <c r="G407" s="146"/>
      <c r="H407" s="146"/>
      <c r="I407" s="146"/>
      <c r="J407" s="146"/>
      <c r="K407" s="146"/>
      <c r="L407" s="146"/>
      <c r="M407" s="146"/>
      <c r="N407" s="146"/>
      <c r="O407" s="146"/>
      <c r="P407" s="146"/>
      <c r="Q407" s="149"/>
    </row>
    <row r="408" spans="1:17" s="139" customFormat="1" x14ac:dyDescent="0.25">
      <c r="A408" s="144"/>
      <c r="B408" s="147"/>
      <c r="C408" s="147"/>
      <c r="D408" s="147"/>
      <c r="E408" s="147"/>
      <c r="F408" s="146"/>
      <c r="G408" s="146"/>
      <c r="H408" s="146"/>
      <c r="I408" s="146"/>
      <c r="J408" s="146"/>
      <c r="K408" s="146"/>
      <c r="L408" s="146"/>
      <c r="M408" s="146"/>
      <c r="N408" s="146"/>
      <c r="O408" s="146"/>
      <c r="P408" s="146"/>
      <c r="Q408" s="149"/>
    </row>
    <row r="409" spans="1:17" s="139" customFormat="1" x14ac:dyDescent="0.25">
      <c r="A409" s="144"/>
      <c r="B409" s="147"/>
      <c r="C409" s="147"/>
      <c r="D409" s="147"/>
      <c r="E409" s="147"/>
      <c r="F409" s="146"/>
      <c r="G409" s="146"/>
      <c r="H409" s="146"/>
      <c r="I409" s="146"/>
      <c r="J409" s="146"/>
      <c r="K409" s="146"/>
      <c r="L409" s="146"/>
      <c r="M409" s="146"/>
      <c r="N409" s="146"/>
      <c r="O409" s="146"/>
      <c r="P409" s="146"/>
      <c r="Q409" s="149"/>
    </row>
    <row r="410" spans="1:17" s="139" customFormat="1" x14ac:dyDescent="0.25">
      <c r="A410" s="144"/>
      <c r="B410" s="147"/>
      <c r="C410" s="147"/>
      <c r="D410" s="147"/>
      <c r="E410" s="147"/>
      <c r="F410" s="146"/>
      <c r="G410" s="146"/>
      <c r="H410" s="146"/>
      <c r="I410" s="146"/>
      <c r="J410" s="146"/>
      <c r="K410" s="146"/>
      <c r="L410" s="146"/>
      <c r="M410" s="146"/>
      <c r="N410" s="146"/>
      <c r="O410" s="146"/>
      <c r="P410" s="146"/>
      <c r="Q410" s="149"/>
    </row>
    <row r="411" spans="1:17" s="139" customFormat="1" x14ac:dyDescent="0.25">
      <c r="A411" s="144"/>
      <c r="B411" s="147"/>
      <c r="C411" s="147"/>
      <c r="D411" s="147"/>
      <c r="E411" s="147"/>
      <c r="F411" s="146"/>
      <c r="G411" s="146"/>
      <c r="H411" s="146"/>
      <c r="I411" s="146"/>
      <c r="J411" s="146"/>
      <c r="K411" s="146"/>
      <c r="L411" s="146"/>
      <c r="M411" s="146"/>
      <c r="N411" s="146"/>
      <c r="O411" s="146"/>
      <c r="P411" s="146"/>
      <c r="Q411" s="149"/>
    </row>
    <row r="412" spans="1:17" s="139" customFormat="1" x14ac:dyDescent="0.25">
      <c r="A412" s="144"/>
      <c r="B412" s="147"/>
      <c r="C412" s="147"/>
      <c r="D412" s="147"/>
      <c r="E412" s="147"/>
      <c r="F412" s="146"/>
      <c r="G412" s="146"/>
      <c r="H412" s="146"/>
      <c r="I412" s="146"/>
      <c r="J412" s="146"/>
      <c r="K412" s="146"/>
      <c r="L412" s="146"/>
      <c r="M412" s="146"/>
      <c r="N412" s="146"/>
      <c r="O412" s="146"/>
      <c r="P412" s="146"/>
      <c r="Q412" s="149"/>
    </row>
    <row r="413" spans="1:17" s="139" customFormat="1" x14ac:dyDescent="0.25">
      <c r="A413" s="144"/>
      <c r="B413" s="147"/>
      <c r="C413" s="147"/>
      <c r="D413" s="147"/>
      <c r="E413" s="147"/>
      <c r="F413" s="146"/>
      <c r="G413" s="146"/>
      <c r="H413" s="146"/>
      <c r="I413" s="146"/>
      <c r="J413" s="146"/>
      <c r="K413" s="146"/>
      <c r="L413" s="146"/>
      <c r="M413" s="146"/>
      <c r="N413" s="146"/>
      <c r="O413" s="146"/>
      <c r="P413" s="146"/>
      <c r="Q413" s="149"/>
    </row>
    <row r="414" spans="1:17" s="139" customFormat="1" x14ac:dyDescent="0.25">
      <c r="A414" s="144"/>
      <c r="B414" s="147"/>
      <c r="C414" s="147"/>
      <c r="D414" s="147"/>
      <c r="E414" s="147"/>
      <c r="F414" s="146"/>
      <c r="G414" s="146"/>
      <c r="H414" s="146"/>
      <c r="I414" s="146"/>
      <c r="J414" s="146"/>
      <c r="K414" s="146"/>
      <c r="L414" s="146"/>
      <c r="M414" s="146"/>
      <c r="N414" s="146"/>
      <c r="O414" s="146"/>
      <c r="P414" s="146"/>
      <c r="Q414" s="149"/>
    </row>
    <row r="415" spans="1:17" s="139" customFormat="1" x14ac:dyDescent="0.25">
      <c r="A415" s="144"/>
      <c r="B415" s="147"/>
      <c r="C415" s="147"/>
      <c r="D415" s="147"/>
      <c r="E415" s="147"/>
      <c r="F415" s="146"/>
      <c r="G415" s="146"/>
      <c r="H415" s="146"/>
      <c r="I415" s="146"/>
      <c r="J415" s="146"/>
      <c r="K415" s="146"/>
      <c r="L415" s="146"/>
      <c r="M415" s="146"/>
      <c r="N415" s="146"/>
      <c r="O415" s="146"/>
      <c r="P415" s="146"/>
      <c r="Q415" s="149"/>
    </row>
    <row r="416" spans="1:17" s="139" customFormat="1" x14ac:dyDescent="0.25">
      <c r="A416" s="144"/>
      <c r="B416" s="147"/>
      <c r="C416" s="147"/>
      <c r="D416" s="147"/>
      <c r="E416" s="147"/>
      <c r="F416" s="146"/>
      <c r="G416" s="146"/>
      <c r="H416" s="146"/>
      <c r="I416" s="146"/>
      <c r="J416" s="146"/>
      <c r="K416" s="146"/>
      <c r="L416" s="146"/>
      <c r="M416" s="146"/>
      <c r="N416" s="146"/>
      <c r="O416" s="146"/>
      <c r="P416" s="146"/>
      <c r="Q416" s="149"/>
    </row>
    <row r="417" spans="1:17" s="139" customFormat="1" x14ac:dyDescent="0.25">
      <c r="A417" s="144"/>
      <c r="B417" s="147"/>
      <c r="C417" s="147"/>
      <c r="D417" s="147"/>
      <c r="E417" s="147"/>
      <c r="F417" s="146"/>
      <c r="G417" s="146"/>
      <c r="H417" s="146"/>
      <c r="I417" s="146"/>
      <c r="J417" s="146"/>
      <c r="K417" s="146"/>
      <c r="L417" s="146"/>
      <c r="M417" s="146"/>
      <c r="N417" s="146"/>
      <c r="O417" s="146"/>
      <c r="P417" s="146"/>
      <c r="Q417" s="149"/>
    </row>
    <row r="418" spans="1:17" s="139" customFormat="1" x14ac:dyDescent="0.25">
      <c r="A418" s="144"/>
      <c r="B418" s="147"/>
      <c r="C418" s="147"/>
      <c r="D418" s="147"/>
      <c r="E418" s="147"/>
      <c r="F418" s="146"/>
      <c r="G418" s="146"/>
      <c r="H418" s="146"/>
      <c r="I418" s="146"/>
      <c r="J418" s="146"/>
      <c r="K418" s="146"/>
      <c r="L418" s="146"/>
      <c r="M418" s="146"/>
      <c r="N418" s="146"/>
      <c r="O418" s="146"/>
      <c r="P418" s="146"/>
      <c r="Q418" s="149"/>
    </row>
    <row r="419" spans="1:17" s="139" customFormat="1" x14ac:dyDescent="0.25">
      <c r="A419" s="144"/>
      <c r="B419" s="147"/>
      <c r="C419" s="147"/>
      <c r="D419" s="147"/>
      <c r="E419" s="147"/>
      <c r="F419" s="146"/>
      <c r="G419" s="146"/>
      <c r="H419" s="146"/>
      <c r="I419" s="146"/>
      <c r="J419" s="146"/>
      <c r="K419" s="146"/>
      <c r="L419" s="146"/>
      <c r="M419" s="146"/>
      <c r="N419" s="146"/>
      <c r="O419" s="146"/>
      <c r="P419" s="146"/>
      <c r="Q419" s="149"/>
    </row>
    <row r="420" spans="1:17" s="139" customFormat="1" x14ac:dyDescent="0.25">
      <c r="A420" s="144"/>
      <c r="B420" s="147"/>
      <c r="C420" s="147"/>
      <c r="D420" s="147"/>
      <c r="E420" s="147"/>
      <c r="F420" s="146"/>
      <c r="G420" s="146"/>
      <c r="H420" s="146"/>
      <c r="I420" s="146"/>
      <c r="J420" s="146"/>
      <c r="K420" s="146"/>
      <c r="L420" s="146"/>
      <c r="M420" s="146"/>
      <c r="N420" s="146"/>
      <c r="O420" s="146"/>
      <c r="P420" s="146"/>
      <c r="Q420" s="149"/>
    </row>
    <row r="421" spans="1:17" s="139" customFormat="1" x14ac:dyDescent="0.25">
      <c r="A421" s="144"/>
      <c r="B421" s="147"/>
      <c r="C421" s="147"/>
      <c r="D421" s="147"/>
      <c r="E421" s="147"/>
      <c r="F421" s="146"/>
      <c r="G421" s="146"/>
      <c r="H421" s="146"/>
      <c r="I421" s="146"/>
      <c r="J421" s="146"/>
      <c r="K421" s="146"/>
      <c r="L421" s="146"/>
      <c r="M421" s="146"/>
      <c r="N421" s="146"/>
      <c r="O421" s="146"/>
      <c r="P421" s="146"/>
      <c r="Q421" s="149"/>
    </row>
    <row r="422" spans="1:17" s="139" customFormat="1" x14ac:dyDescent="0.25">
      <c r="A422" s="144"/>
      <c r="B422" s="147"/>
      <c r="C422" s="147"/>
      <c r="D422" s="147"/>
      <c r="E422" s="147"/>
      <c r="F422" s="146"/>
      <c r="G422" s="146"/>
      <c r="H422" s="146"/>
      <c r="I422" s="146"/>
      <c r="J422" s="146"/>
      <c r="K422" s="146"/>
      <c r="L422" s="146"/>
      <c r="M422" s="146"/>
      <c r="N422" s="146"/>
      <c r="O422" s="146"/>
      <c r="P422" s="146"/>
      <c r="Q422" s="149"/>
    </row>
    <row r="423" spans="1:17" s="139" customFormat="1" x14ac:dyDescent="0.25">
      <c r="A423" s="144"/>
      <c r="B423" s="147"/>
      <c r="C423" s="147"/>
      <c r="D423" s="147"/>
      <c r="E423" s="147"/>
      <c r="F423" s="146"/>
      <c r="G423" s="146"/>
      <c r="H423" s="146"/>
      <c r="I423" s="146"/>
      <c r="J423" s="146"/>
      <c r="K423" s="146"/>
      <c r="L423" s="146"/>
      <c r="M423" s="146"/>
      <c r="N423" s="146"/>
      <c r="O423" s="146"/>
      <c r="P423" s="146"/>
      <c r="Q423" s="149"/>
    </row>
    <row r="424" spans="1:17" s="139" customFormat="1" x14ac:dyDescent="0.25">
      <c r="A424" s="144"/>
      <c r="B424" s="147"/>
      <c r="C424" s="147"/>
      <c r="D424" s="147"/>
      <c r="E424" s="147"/>
      <c r="F424" s="146"/>
      <c r="G424" s="146"/>
      <c r="H424" s="146"/>
      <c r="I424" s="146"/>
      <c r="J424" s="146"/>
      <c r="K424" s="146"/>
      <c r="L424" s="146"/>
      <c r="M424" s="146"/>
      <c r="N424" s="146"/>
      <c r="O424" s="146"/>
      <c r="P424" s="146"/>
      <c r="Q424" s="149"/>
    </row>
    <row r="425" spans="1:17" s="139" customFormat="1" x14ac:dyDescent="0.25">
      <c r="A425" s="144"/>
      <c r="B425" s="147"/>
      <c r="C425" s="147"/>
      <c r="D425" s="147"/>
      <c r="E425" s="147"/>
      <c r="F425" s="146"/>
      <c r="G425" s="146"/>
      <c r="H425" s="146"/>
      <c r="I425" s="146"/>
      <c r="J425" s="146"/>
      <c r="K425" s="146"/>
      <c r="L425" s="146"/>
      <c r="M425" s="146"/>
      <c r="N425" s="146"/>
      <c r="O425" s="146"/>
      <c r="P425" s="146"/>
      <c r="Q425" s="149"/>
    </row>
    <row r="426" spans="1:17" s="139" customFormat="1" x14ac:dyDescent="0.25">
      <c r="A426" s="144"/>
      <c r="B426" s="147"/>
      <c r="C426" s="147"/>
      <c r="D426" s="147"/>
      <c r="E426" s="147"/>
      <c r="F426" s="146"/>
      <c r="G426" s="146"/>
      <c r="H426" s="146"/>
      <c r="I426" s="146"/>
      <c r="J426" s="146"/>
      <c r="K426" s="146"/>
      <c r="L426" s="146"/>
      <c r="M426" s="146"/>
      <c r="N426" s="146"/>
      <c r="O426" s="146"/>
      <c r="P426" s="146"/>
      <c r="Q426" s="149"/>
    </row>
    <row r="427" spans="1:17" s="139" customFormat="1" x14ac:dyDescent="0.25">
      <c r="A427" s="144"/>
      <c r="B427" s="147"/>
      <c r="C427" s="147"/>
      <c r="D427" s="147"/>
      <c r="E427" s="147"/>
      <c r="F427" s="146"/>
      <c r="G427" s="146"/>
      <c r="H427" s="146"/>
      <c r="I427" s="146"/>
      <c r="J427" s="146"/>
      <c r="K427" s="146"/>
      <c r="L427" s="146"/>
      <c r="M427" s="146"/>
      <c r="N427" s="146"/>
      <c r="O427" s="146"/>
      <c r="P427" s="146"/>
      <c r="Q427" s="149"/>
    </row>
    <row r="428" spans="1:17" s="139" customFormat="1" x14ac:dyDescent="0.25">
      <c r="A428" s="144"/>
      <c r="B428" s="147"/>
      <c r="C428" s="147"/>
      <c r="D428" s="147"/>
      <c r="E428" s="147"/>
      <c r="F428" s="146"/>
      <c r="G428" s="146"/>
      <c r="H428" s="146"/>
      <c r="I428" s="146"/>
      <c r="J428" s="146"/>
      <c r="K428" s="146"/>
      <c r="L428" s="146"/>
      <c r="M428" s="146"/>
      <c r="N428" s="146"/>
      <c r="O428" s="146"/>
      <c r="P428" s="146"/>
      <c r="Q428" s="149"/>
    </row>
    <row r="429" spans="1:17" s="139" customFormat="1" x14ac:dyDescent="0.25">
      <c r="A429" s="144"/>
      <c r="B429" s="147"/>
      <c r="C429" s="147"/>
      <c r="D429" s="147"/>
      <c r="E429" s="147"/>
      <c r="F429" s="146"/>
      <c r="G429" s="146"/>
      <c r="H429" s="146"/>
      <c r="I429" s="146"/>
      <c r="J429" s="146"/>
      <c r="K429" s="146"/>
      <c r="L429" s="146"/>
      <c r="M429" s="146"/>
      <c r="N429" s="146"/>
      <c r="O429" s="146"/>
      <c r="P429" s="146"/>
      <c r="Q429" s="149"/>
    </row>
    <row r="430" spans="1:17" s="139" customFormat="1" x14ac:dyDescent="0.25">
      <c r="A430" s="144"/>
      <c r="B430" s="147"/>
      <c r="C430" s="147"/>
      <c r="D430" s="147"/>
      <c r="E430" s="147"/>
      <c r="F430" s="146"/>
      <c r="G430" s="146"/>
      <c r="H430" s="146"/>
      <c r="I430" s="146"/>
      <c r="J430" s="146"/>
      <c r="K430" s="146"/>
      <c r="L430" s="146"/>
      <c r="M430" s="146"/>
      <c r="N430" s="146"/>
      <c r="O430" s="146"/>
      <c r="P430" s="146"/>
      <c r="Q430" s="149"/>
    </row>
    <row r="431" spans="1:17" s="139" customFormat="1" x14ac:dyDescent="0.25">
      <c r="A431" s="144"/>
      <c r="B431" s="147"/>
      <c r="C431" s="147"/>
      <c r="D431" s="147"/>
      <c r="E431" s="147"/>
      <c r="F431" s="146"/>
      <c r="G431" s="146"/>
      <c r="H431" s="146"/>
      <c r="I431" s="146"/>
      <c r="J431" s="146"/>
      <c r="K431" s="146"/>
      <c r="L431" s="146"/>
      <c r="M431" s="146"/>
      <c r="N431" s="146"/>
      <c r="O431" s="146"/>
      <c r="P431" s="146"/>
      <c r="Q431" s="149"/>
    </row>
    <row r="432" spans="1:17" s="139" customFormat="1" x14ac:dyDescent="0.25">
      <c r="A432" s="144"/>
      <c r="B432" s="147"/>
      <c r="C432" s="147"/>
      <c r="D432" s="147"/>
      <c r="E432" s="147"/>
      <c r="F432" s="146"/>
      <c r="G432" s="146"/>
      <c r="H432" s="146"/>
      <c r="I432" s="146"/>
      <c r="J432" s="146"/>
      <c r="K432" s="146"/>
      <c r="L432" s="146"/>
      <c r="M432" s="146"/>
      <c r="N432" s="146"/>
      <c r="O432" s="146"/>
      <c r="P432" s="146"/>
      <c r="Q432" s="149"/>
    </row>
    <row r="433" spans="1:17" s="139" customFormat="1" x14ac:dyDescent="0.25">
      <c r="A433" s="144"/>
      <c r="B433" s="147"/>
      <c r="C433" s="147"/>
      <c r="D433" s="147"/>
      <c r="E433" s="147"/>
      <c r="F433" s="146"/>
      <c r="G433" s="146"/>
      <c r="H433" s="146"/>
      <c r="I433" s="146"/>
      <c r="J433" s="146"/>
      <c r="K433" s="146"/>
      <c r="L433" s="146"/>
      <c r="M433" s="146"/>
      <c r="N433" s="146"/>
      <c r="O433" s="146"/>
      <c r="P433" s="146"/>
      <c r="Q433" s="149"/>
    </row>
    <row r="434" spans="1:17" s="139" customFormat="1" x14ac:dyDescent="0.25">
      <c r="A434" s="144"/>
      <c r="B434" s="147"/>
      <c r="C434" s="147"/>
      <c r="D434" s="147"/>
      <c r="E434" s="147"/>
      <c r="F434" s="146"/>
      <c r="G434" s="146"/>
      <c r="H434" s="146"/>
      <c r="I434" s="146"/>
      <c r="J434" s="146"/>
      <c r="K434" s="146"/>
      <c r="L434" s="146"/>
      <c r="M434" s="146"/>
      <c r="N434" s="146"/>
      <c r="O434" s="146"/>
      <c r="P434" s="146"/>
      <c r="Q434" s="149"/>
    </row>
    <row r="435" spans="1:17" s="139" customFormat="1" x14ac:dyDescent="0.25">
      <c r="A435" s="144"/>
      <c r="B435" s="147"/>
      <c r="C435" s="147"/>
      <c r="D435" s="147"/>
      <c r="E435" s="147"/>
      <c r="F435" s="146"/>
      <c r="G435" s="146"/>
      <c r="H435" s="146"/>
      <c r="I435" s="146"/>
      <c r="J435" s="146"/>
      <c r="K435" s="146"/>
      <c r="L435" s="146"/>
      <c r="M435" s="146"/>
      <c r="N435" s="146"/>
      <c r="O435" s="146"/>
      <c r="P435" s="146"/>
      <c r="Q435" s="149"/>
    </row>
    <row r="436" spans="1:17" s="139" customFormat="1" x14ac:dyDescent="0.25">
      <c r="A436" s="144"/>
      <c r="B436" s="147"/>
      <c r="C436" s="147"/>
      <c r="D436" s="147"/>
      <c r="E436" s="147"/>
      <c r="F436" s="146"/>
      <c r="G436" s="146"/>
      <c r="H436" s="146"/>
      <c r="I436" s="146"/>
      <c r="J436" s="146"/>
      <c r="K436" s="146"/>
      <c r="L436" s="146"/>
      <c r="M436" s="146"/>
      <c r="N436" s="146"/>
      <c r="O436" s="146"/>
      <c r="P436" s="146"/>
      <c r="Q436" s="149"/>
    </row>
    <row r="437" spans="1:17" s="139" customFormat="1" x14ac:dyDescent="0.25">
      <c r="A437" s="144"/>
      <c r="B437" s="147"/>
      <c r="C437" s="147"/>
      <c r="D437" s="147"/>
      <c r="E437" s="147"/>
      <c r="F437" s="146"/>
      <c r="G437" s="146"/>
      <c r="H437" s="146"/>
      <c r="I437" s="146"/>
      <c r="J437" s="146"/>
      <c r="K437" s="146"/>
      <c r="L437" s="146"/>
      <c r="M437" s="146"/>
      <c r="N437" s="146"/>
      <c r="O437" s="146"/>
      <c r="P437" s="146"/>
      <c r="Q437" s="149"/>
    </row>
    <row r="438" spans="1:17" s="139" customFormat="1" x14ac:dyDescent="0.25">
      <c r="A438" s="144"/>
      <c r="B438" s="147"/>
      <c r="C438" s="147"/>
      <c r="D438" s="147"/>
      <c r="E438" s="147"/>
      <c r="F438" s="146"/>
      <c r="G438" s="146"/>
      <c r="H438" s="146"/>
      <c r="I438" s="146"/>
      <c r="J438" s="146"/>
      <c r="K438" s="146"/>
      <c r="L438" s="146"/>
      <c r="M438" s="146"/>
      <c r="N438" s="146"/>
      <c r="O438" s="146"/>
      <c r="P438" s="146"/>
      <c r="Q438" s="149"/>
    </row>
    <row r="439" spans="1:17" s="139" customFormat="1" x14ac:dyDescent="0.25">
      <c r="A439" s="144"/>
      <c r="B439" s="147"/>
      <c r="C439" s="147"/>
      <c r="D439" s="147"/>
      <c r="E439" s="147"/>
      <c r="F439" s="146"/>
      <c r="G439" s="146"/>
      <c r="H439" s="146"/>
      <c r="I439" s="146"/>
      <c r="J439" s="146"/>
      <c r="K439" s="146"/>
      <c r="L439" s="146"/>
      <c r="M439" s="146"/>
      <c r="N439" s="146"/>
      <c r="O439" s="146"/>
      <c r="P439" s="146"/>
      <c r="Q439" s="149"/>
    </row>
    <row r="440" spans="1:17" s="139" customFormat="1" x14ac:dyDescent="0.25">
      <c r="A440" s="144"/>
      <c r="B440" s="147"/>
      <c r="C440" s="147"/>
      <c r="D440" s="147"/>
      <c r="E440" s="147"/>
      <c r="F440" s="146"/>
      <c r="G440" s="146"/>
      <c r="H440" s="146"/>
      <c r="I440" s="146"/>
      <c r="J440" s="146"/>
      <c r="K440" s="146"/>
      <c r="L440" s="146"/>
      <c r="M440" s="146"/>
      <c r="N440" s="146"/>
      <c r="O440" s="146"/>
      <c r="P440" s="146"/>
      <c r="Q440" s="149"/>
    </row>
    <row r="441" spans="1:17" s="139" customFormat="1" x14ac:dyDescent="0.25">
      <c r="A441" s="144"/>
      <c r="B441" s="147"/>
      <c r="C441" s="147"/>
      <c r="D441" s="147"/>
      <c r="E441" s="147"/>
      <c r="F441" s="146"/>
      <c r="G441" s="146"/>
      <c r="H441" s="146"/>
      <c r="I441" s="146"/>
      <c r="J441" s="146"/>
      <c r="K441" s="146"/>
      <c r="L441" s="146"/>
      <c r="M441" s="146"/>
      <c r="N441" s="146"/>
      <c r="O441" s="146"/>
      <c r="P441" s="146"/>
      <c r="Q441" s="149"/>
    </row>
    <row r="442" spans="1:17" s="139" customFormat="1" x14ac:dyDescent="0.25">
      <c r="A442" s="144"/>
      <c r="B442" s="147"/>
      <c r="C442" s="147"/>
      <c r="D442" s="147"/>
      <c r="E442" s="147"/>
      <c r="F442" s="146"/>
      <c r="G442" s="146"/>
      <c r="H442" s="146"/>
      <c r="I442" s="146"/>
      <c r="J442" s="146"/>
      <c r="K442" s="146"/>
      <c r="L442" s="146"/>
      <c r="M442" s="146"/>
      <c r="N442" s="146"/>
      <c r="O442" s="146"/>
      <c r="P442" s="146"/>
      <c r="Q442" s="149"/>
    </row>
    <row r="443" spans="1:17" s="139" customFormat="1" x14ac:dyDescent="0.25">
      <c r="A443" s="144"/>
      <c r="B443" s="147"/>
      <c r="C443" s="147"/>
      <c r="D443" s="147"/>
      <c r="E443" s="147"/>
      <c r="F443" s="146"/>
      <c r="G443" s="146"/>
      <c r="H443" s="146"/>
      <c r="I443" s="146"/>
      <c r="J443" s="146"/>
      <c r="K443" s="146"/>
      <c r="L443" s="146"/>
      <c r="M443" s="146"/>
      <c r="N443" s="146"/>
      <c r="O443" s="146"/>
      <c r="P443" s="146"/>
      <c r="Q443" s="149"/>
    </row>
    <row r="444" spans="1:17" s="139" customFormat="1" x14ac:dyDescent="0.25">
      <c r="A444" s="144"/>
      <c r="B444" s="147"/>
      <c r="C444" s="147"/>
      <c r="D444" s="147"/>
      <c r="E444" s="147"/>
      <c r="F444" s="146"/>
      <c r="G444" s="146"/>
      <c r="H444" s="146"/>
      <c r="I444" s="146"/>
      <c r="J444" s="146"/>
      <c r="K444" s="146"/>
      <c r="L444" s="146"/>
      <c r="M444" s="146"/>
      <c r="N444" s="146"/>
      <c r="O444" s="146"/>
      <c r="P444" s="146"/>
      <c r="Q444" s="149"/>
    </row>
    <row r="445" spans="1:17" s="139" customFormat="1" x14ac:dyDescent="0.25">
      <c r="A445" s="144"/>
      <c r="B445" s="147"/>
      <c r="C445" s="147"/>
      <c r="D445" s="147"/>
      <c r="E445" s="147"/>
      <c r="F445" s="146"/>
      <c r="G445" s="146"/>
      <c r="H445" s="146"/>
      <c r="I445" s="146"/>
      <c r="J445" s="146"/>
      <c r="K445" s="146"/>
      <c r="L445" s="146"/>
      <c r="M445" s="146"/>
      <c r="N445" s="146"/>
      <c r="O445" s="146"/>
      <c r="P445" s="146"/>
      <c r="Q445" s="149"/>
    </row>
    <row r="446" spans="1:17" s="139" customFormat="1" x14ac:dyDescent="0.25">
      <c r="A446" s="144"/>
      <c r="B446" s="147"/>
      <c r="C446" s="147"/>
      <c r="D446" s="147"/>
      <c r="E446" s="147"/>
      <c r="F446" s="146"/>
      <c r="G446" s="146"/>
      <c r="H446" s="146"/>
      <c r="I446" s="146"/>
      <c r="J446" s="146"/>
      <c r="K446" s="146"/>
      <c r="L446" s="146"/>
      <c r="M446" s="146"/>
      <c r="N446" s="146"/>
      <c r="O446" s="146"/>
      <c r="P446" s="146"/>
      <c r="Q446" s="149"/>
    </row>
    <row r="447" spans="1:17" s="139" customFormat="1" x14ac:dyDescent="0.25">
      <c r="A447" s="144"/>
      <c r="B447" s="147"/>
      <c r="C447" s="147"/>
      <c r="D447" s="147"/>
      <c r="E447" s="147"/>
      <c r="F447" s="146"/>
      <c r="G447" s="146"/>
      <c r="H447" s="146"/>
      <c r="I447" s="146"/>
      <c r="J447" s="146"/>
      <c r="K447" s="146"/>
      <c r="L447" s="146"/>
      <c r="M447" s="146"/>
      <c r="N447" s="146"/>
      <c r="O447" s="146"/>
      <c r="P447" s="146"/>
      <c r="Q447" s="149"/>
    </row>
    <row r="448" spans="1:17" s="139" customFormat="1" x14ac:dyDescent="0.25">
      <c r="A448" s="144"/>
      <c r="B448" s="147"/>
      <c r="C448" s="147"/>
      <c r="D448" s="147"/>
      <c r="E448" s="147"/>
      <c r="F448" s="146"/>
      <c r="G448" s="146"/>
      <c r="H448" s="146"/>
      <c r="I448" s="146"/>
      <c r="J448" s="146"/>
      <c r="K448" s="146"/>
      <c r="L448" s="146"/>
      <c r="M448" s="146"/>
      <c r="N448" s="146"/>
      <c r="O448" s="146"/>
      <c r="P448" s="146"/>
      <c r="Q448" s="149"/>
    </row>
    <row r="449" spans="1:17" s="139" customFormat="1" x14ac:dyDescent="0.25">
      <c r="A449" s="144"/>
      <c r="B449" s="147"/>
      <c r="C449" s="147"/>
      <c r="D449" s="147"/>
      <c r="E449" s="147"/>
      <c r="F449" s="146"/>
      <c r="G449" s="146"/>
      <c r="H449" s="146"/>
      <c r="I449" s="146"/>
      <c r="J449" s="146"/>
      <c r="K449" s="146"/>
      <c r="L449" s="146"/>
      <c r="M449" s="146"/>
      <c r="N449" s="146"/>
      <c r="O449" s="146"/>
      <c r="P449" s="146"/>
      <c r="Q449" s="149"/>
    </row>
    <row r="450" spans="1:17" s="139" customFormat="1" x14ac:dyDescent="0.25">
      <c r="A450" s="144"/>
      <c r="B450" s="147"/>
      <c r="C450" s="147"/>
      <c r="D450" s="147"/>
      <c r="E450" s="147"/>
      <c r="F450" s="146"/>
      <c r="G450" s="146"/>
      <c r="H450" s="146"/>
      <c r="I450" s="146"/>
      <c r="J450" s="146"/>
      <c r="K450" s="146"/>
      <c r="L450" s="146"/>
      <c r="M450" s="146"/>
      <c r="N450" s="146"/>
      <c r="O450" s="146"/>
      <c r="P450" s="146"/>
      <c r="Q450" s="149"/>
    </row>
    <row r="451" spans="1:17" s="139" customFormat="1" x14ac:dyDescent="0.25">
      <c r="A451" s="144"/>
      <c r="B451" s="147"/>
      <c r="C451" s="147"/>
      <c r="D451" s="147"/>
      <c r="E451" s="147"/>
      <c r="F451" s="146"/>
      <c r="G451" s="146"/>
      <c r="H451" s="146"/>
      <c r="I451" s="146"/>
      <c r="J451" s="146"/>
      <c r="K451" s="146"/>
      <c r="L451" s="146"/>
      <c r="M451" s="146"/>
      <c r="N451" s="146"/>
      <c r="O451" s="146"/>
      <c r="P451" s="146"/>
      <c r="Q451" s="149"/>
    </row>
    <row r="452" spans="1:17" s="139" customFormat="1" x14ac:dyDescent="0.25">
      <c r="A452" s="144"/>
      <c r="B452" s="147"/>
      <c r="C452" s="147"/>
      <c r="D452" s="147"/>
      <c r="E452" s="147"/>
      <c r="F452" s="146"/>
      <c r="G452" s="146"/>
      <c r="H452" s="146"/>
      <c r="I452" s="146"/>
      <c r="J452" s="146"/>
      <c r="K452" s="146"/>
      <c r="L452" s="146"/>
      <c r="M452" s="146"/>
      <c r="N452" s="146"/>
      <c r="O452" s="146"/>
      <c r="P452" s="146"/>
      <c r="Q452" s="149"/>
    </row>
    <row r="453" spans="1:17" s="139" customFormat="1" x14ac:dyDescent="0.25">
      <c r="A453" s="144"/>
      <c r="B453" s="147"/>
      <c r="C453" s="147"/>
      <c r="D453" s="147"/>
      <c r="E453" s="147"/>
      <c r="F453" s="146"/>
      <c r="G453" s="146"/>
      <c r="H453" s="146"/>
      <c r="I453" s="146"/>
      <c r="J453" s="146"/>
      <c r="K453" s="146"/>
      <c r="L453" s="146"/>
      <c r="M453" s="146"/>
      <c r="N453" s="146"/>
      <c r="O453" s="146"/>
      <c r="P453" s="146"/>
      <c r="Q453" s="149"/>
    </row>
    <row r="454" spans="1:17" s="139" customFormat="1" x14ac:dyDescent="0.25">
      <c r="A454" s="144"/>
      <c r="B454" s="147"/>
      <c r="C454" s="147"/>
      <c r="D454" s="147"/>
      <c r="E454" s="147"/>
      <c r="F454" s="146"/>
      <c r="G454" s="146"/>
      <c r="H454" s="146"/>
      <c r="I454" s="146"/>
      <c r="J454" s="146"/>
      <c r="K454" s="146"/>
      <c r="L454" s="146"/>
      <c r="M454" s="146"/>
      <c r="N454" s="146"/>
      <c r="O454" s="146"/>
      <c r="P454" s="146"/>
      <c r="Q454" s="149"/>
    </row>
    <row r="455" spans="1:17" s="139" customFormat="1" x14ac:dyDescent="0.25">
      <c r="A455" s="144"/>
      <c r="B455" s="147"/>
      <c r="C455" s="147"/>
      <c r="D455" s="147"/>
      <c r="E455" s="147"/>
      <c r="F455" s="146"/>
      <c r="G455" s="146"/>
      <c r="H455" s="146"/>
      <c r="I455" s="146"/>
      <c r="J455" s="146"/>
      <c r="K455" s="146"/>
      <c r="L455" s="146"/>
      <c r="M455" s="146"/>
      <c r="N455" s="146"/>
      <c r="O455" s="146"/>
      <c r="P455" s="146"/>
      <c r="Q455" s="149"/>
    </row>
    <row r="456" spans="1:17" s="139" customFormat="1" x14ac:dyDescent="0.25">
      <c r="A456" s="144"/>
      <c r="B456" s="147"/>
      <c r="C456" s="147"/>
      <c r="D456" s="147"/>
      <c r="E456" s="147"/>
      <c r="F456" s="146"/>
      <c r="G456" s="146"/>
      <c r="H456" s="146"/>
      <c r="I456" s="146"/>
      <c r="J456" s="146"/>
      <c r="K456" s="146"/>
      <c r="L456" s="146"/>
      <c r="M456" s="146"/>
      <c r="N456" s="146"/>
      <c r="O456" s="146"/>
      <c r="P456" s="146"/>
      <c r="Q456" s="149"/>
    </row>
    <row r="457" spans="1:17" s="139" customFormat="1" x14ac:dyDescent="0.25">
      <c r="A457" s="144"/>
      <c r="B457" s="147"/>
      <c r="C457" s="147"/>
      <c r="D457" s="147"/>
      <c r="E457" s="147"/>
      <c r="F457" s="146"/>
      <c r="G457" s="146"/>
      <c r="H457" s="146"/>
      <c r="I457" s="146"/>
      <c r="J457" s="146"/>
      <c r="K457" s="146"/>
      <c r="L457" s="146"/>
      <c r="M457" s="146"/>
      <c r="N457" s="146"/>
      <c r="O457" s="146"/>
      <c r="P457" s="146"/>
      <c r="Q457" s="149"/>
    </row>
    <row r="458" spans="1:17" s="139" customFormat="1" x14ac:dyDescent="0.25">
      <c r="A458" s="144"/>
      <c r="B458" s="147"/>
      <c r="C458" s="147"/>
      <c r="D458" s="147"/>
      <c r="E458" s="147"/>
      <c r="F458" s="146"/>
      <c r="G458" s="146"/>
      <c r="H458" s="146"/>
      <c r="I458" s="146"/>
      <c r="J458" s="146"/>
      <c r="K458" s="146"/>
      <c r="L458" s="146"/>
      <c r="M458" s="146"/>
      <c r="N458" s="146"/>
      <c r="O458" s="146"/>
      <c r="P458" s="146"/>
      <c r="Q458" s="149"/>
    </row>
    <row r="459" spans="1:17" s="139" customFormat="1" x14ac:dyDescent="0.25">
      <c r="A459" s="144"/>
      <c r="B459" s="147"/>
      <c r="C459" s="147"/>
      <c r="D459" s="147"/>
      <c r="E459" s="147"/>
      <c r="F459" s="146"/>
      <c r="G459" s="146"/>
      <c r="H459" s="146"/>
      <c r="I459" s="146"/>
      <c r="J459" s="146"/>
      <c r="K459" s="146"/>
      <c r="L459" s="146"/>
      <c r="M459" s="146"/>
      <c r="N459" s="146"/>
      <c r="O459" s="146"/>
      <c r="P459" s="146"/>
      <c r="Q459" s="149"/>
    </row>
    <row r="460" spans="1:17" s="139" customFormat="1" x14ac:dyDescent="0.25">
      <c r="A460" s="144"/>
      <c r="B460" s="147"/>
      <c r="C460" s="147"/>
      <c r="D460" s="147"/>
      <c r="E460" s="147"/>
      <c r="F460" s="146"/>
      <c r="G460" s="146"/>
      <c r="H460" s="146"/>
      <c r="I460" s="146"/>
      <c r="J460" s="146"/>
      <c r="K460" s="146"/>
      <c r="L460" s="146"/>
      <c r="M460" s="146"/>
      <c r="N460" s="146"/>
      <c r="O460" s="146"/>
      <c r="P460" s="146"/>
      <c r="Q460" s="149"/>
    </row>
    <row r="461" spans="1:17" s="139" customFormat="1" x14ac:dyDescent="0.25">
      <c r="A461" s="144"/>
      <c r="B461" s="147"/>
      <c r="C461" s="147"/>
      <c r="D461" s="147"/>
      <c r="E461" s="147"/>
      <c r="F461" s="146"/>
      <c r="G461" s="146"/>
      <c r="H461" s="146"/>
      <c r="I461" s="146"/>
      <c r="J461" s="146"/>
      <c r="K461" s="146"/>
      <c r="L461" s="146"/>
      <c r="M461" s="146"/>
      <c r="N461" s="146"/>
      <c r="O461" s="146"/>
      <c r="P461" s="146"/>
      <c r="Q461" s="149"/>
    </row>
    <row r="462" spans="1:17" s="139" customFormat="1" x14ac:dyDescent="0.25">
      <c r="A462" s="144"/>
      <c r="B462" s="147"/>
      <c r="C462" s="147"/>
      <c r="D462" s="147"/>
      <c r="E462" s="147"/>
      <c r="F462" s="146"/>
      <c r="G462" s="146"/>
      <c r="H462" s="146"/>
      <c r="I462" s="146"/>
      <c r="J462" s="146"/>
      <c r="K462" s="146"/>
      <c r="L462" s="146"/>
      <c r="M462" s="146"/>
      <c r="N462" s="146"/>
      <c r="O462" s="146"/>
      <c r="P462" s="146"/>
      <c r="Q462" s="149"/>
    </row>
    <row r="463" spans="1:17" s="139" customFormat="1" x14ac:dyDescent="0.25">
      <c r="A463" s="144"/>
      <c r="B463" s="147"/>
      <c r="C463" s="147"/>
      <c r="D463" s="147"/>
      <c r="E463" s="147"/>
      <c r="F463" s="146"/>
      <c r="G463" s="146"/>
      <c r="H463" s="146"/>
      <c r="I463" s="146"/>
      <c r="J463" s="146"/>
      <c r="K463" s="146"/>
      <c r="L463" s="146"/>
      <c r="M463" s="146"/>
      <c r="N463" s="146"/>
      <c r="O463" s="146"/>
      <c r="P463" s="146"/>
      <c r="Q463" s="149"/>
    </row>
    <row r="464" spans="1:17" s="139" customFormat="1" x14ac:dyDescent="0.25">
      <c r="A464" s="144"/>
      <c r="B464" s="147"/>
      <c r="C464" s="147"/>
      <c r="D464" s="147"/>
      <c r="E464" s="147"/>
      <c r="F464" s="146"/>
      <c r="G464" s="146"/>
      <c r="H464" s="146"/>
      <c r="I464" s="146"/>
      <c r="J464" s="146"/>
      <c r="K464" s="146"/>
      <c r="L464" s="146"/>
      <c r="M464" s="146"/>
      <c r="N464" s="146"/>
      <c r="O464" s="146"/>
      <c r="P464" s="146"/>
      <c r="Q464" s="149"/>
    </row>
    <row r="465" spans="1:17" s="139" customFormat="1" x14ac:dyDescent="0.25">
      <c r="A465" s="144"/>
      <c r="B465" s="147"/>
      <c r="C465" s="147"/>
      <c r="D465" s="147"/>
      <c r="E465" s="147"/>
      <c r="F465" s="146"/>
      <c r="G465" s="146"/>
      <c r="H465" s="146"/>
      <c r="I465" s="146"/>
      <c r="J465" s="146"/>
      <c r="K465" s="146"/>
      <c r="L465" s="146"/>
      <c r="M465" s="146"/>
      <c r="N465" s="146"/>
      <c r="O465" s="146"/>
      <c r="P465" s="146"/>
      <c r="Q465" s="149"/>
    </row>
    <row r="466" spans="1:17" s="139" customFormat="1" x14ac:dyDescent="0.25">
      <c r="A466" s="144"/>
      <c r="B466" s="147"/>
      <c r="C466" s="147"/>
      <c r="D466" s="147"/>
      <c r="E466" s="147"/>
      <c r="F466" s="146"/>
      <c r="G466" s="146"/>
      <c r="H466" s="146"/>
      <c r="I466" s="146"/>
      <c r="J466" s="146"/>
      <c r="K466" s="146"/>
      <c r="L466" s="146"/>
      <c r="M466" s="146"/>
      <c r="N466" s="146"/>
      <c r="O466" s="146"/>
      <c r="P466" s="146"/>
      <c r="Q466" s="149"/>
    </row>
    <row r="467" spans="1:17" s="139" customFormat="1" x14ac:dyDescent="0.25">
      <c r="A467" s="144"/>
      <c r="B467" s="147"/>
      <c r="C467" s="147"/>
      <c r="D467" s="147"/>
      <c r="E467" s="147"/>
      <c r="F467" s="146"/>
      <c r="G467" s="146"/>
      <c r="H467" s="146"/>
      <c r="I467" s="146"/>
      <c r="J467" s="146"/>
      <c r="K467" s="146"/>
      <c r="L467" s="146"/>
      <c r="M467" s="146"/>
      <c r="N467" s="146"/>
      <c r="O467" s="146"/>
      <c r="P467" s="146"/>
      <c r="Q467" s="149"/>
    </row>
    <row r="468" spans="1:17" s="139" customFormat="1" x14ac:dyDescent="0.25">
      <c r="A468" s="144"/>
      <c r="B468" s="147"/>
      <c r="C468" s="147"/>
      <c r="D468" s="147"/>
      <c r="E468" s="147"/>
      <c r="F468" s="146"/>
      <c r="G468" s="146"/>
      <c r="H468" s="146"/>
      <c r="I468" s="146"/>
      <c r="J468" s="146"/>
      <c r="K468" s="146"/>
      <c r="L468" s="146"/>
      <c r="M468" s="146"/>
      <c r="N468" s="146"/>
      <c r="O468" s="146"/>
      <c r="P468" s="146"/>
      <c r="Q468" s="149"/>
    </row>
    <row r="469" spans="1:17" s="139" customFormat="1" x14ac:dyDescent="0.25">
      <c r="A469" s="144"/>
      <c r="B469" s="147"/>
      <c r="C469" s="147"/>
      <c r="D469" s="147"/>
      <c r="E469" s="147"/>
      <c r="F469" s="146"/>
      <c r="G469" s="146"/>
      <c r="H469" s="146"/>
      <c r="I469" s="146"/>
      <c r="J469" s="146"/>
      <c r="K469" s="146"/>
      <c r="L469" s="146"/>
      <c r="M469" s="146"/>
      <c r="N469" s="146"/>
      <c r="O469" s="146"/>
      <c r="P469" s="146"/>
      <c r="Q469" s="149"/>
    </row>
    <row r="470" spans="1:17" s="139" customFormat="1" x14ac:dyDescent="0.25">
      <c r="A470" s="144"/>
      <c r="B470" s="147"/>
      <c r="C470" s="147"/>
      <c r="D470" s="147"/>
      <c r="E470" s="147"/>
      <c r="F470" s="146"/>
      <c r="G470" s="146"/>
      <c r="H470" s="146"/>
      <c r="I470" s="146"/>
      <c r="J470" s="146"/>
      <c r="K470" s="146"/>
      <c r="L470" s="146"/>
      <c r="M470" s="146"/>
      <c r="N470" s="146"/>
      <c r="O470" s="146"/>
      <c r="P470" s="146"/>
      <c r="Q470" s="149"/>
    </row>
    <row r="471" spans="1:17" s="139" customFormat="1" x14ac:dyDescent="0.25">
      <c r="A471" s="144"/>
      <c r="B471" s="147"/>
      <c r="C471" s="147"/>
      <c r="D471" s="147"/>
      <c r="E471" s="147"/>
      <c r="F471" s="146"/>
      <c r="G471" s="146"/>
      <c r="H471" s="146"/>
      <c r="I471" s="146"/>
      <c r="J471" s="146"/>
      <c r="K471" s="146"/>
      <c r="L471" s="146"/>
      <c r="M471" s="146"/>
      <c r="N471" s="146"/>
      <c r="O471" s="146"/>
      <c r="P471" s="146"/>
      <c r="Q471" s="149"/>
    </row>
    <row r="472" spans="1:17" s="139" customFormat="1" x14ac:dyDescent="0.25">
      <c r="A472" s="144"/>
      <c r="B472" s="147"/>
      <c r="C472" s="147"/>
      <c r="D472" s="147"/>
      <c r="E472" s="147"/>
      <c r="F472" s="146"/>
      <c r="G472" s="146"/>
      <c r="H472" s="146"/>
      <c r="I472" s="146"/>
      <c r="J472" s="146"/>
      <c r="K472" s="146"/>
      <c r="L472" s="146"/>
      <c r="M472" s="146"/>
      <c r="N472" s="146"/>
      <c r="O472" s="146"/>
      <c r="P472" s="146"/>
      <c r="Q472" s="149"/>
    </row>
    <row r="473" spans="1:17" s="139" customFormat="1" x14ac:dyDescent="0.25">
      <c r="A473" s="144"/>
      <c r="B473" s="147"/>
      <c r="C473" s="147"/>
      <c r="D473" s="147"/>
      <c r="E473" s="147"/>
      <c r="F473" s="146"/>
      <c r="G473" s="146"/>
      <c r="H473" s="146"/>
      <c r="I473" s="146"/>
      <c r="J473" s="146"/>
      <c r="K473" s="146"/>
      <c r="L473" s="146"/>
      <c r="M473" s="146"/>
      <c r="N473" s="146"/>
      <c r="O473" s="146"/>
      <c r="P473" s="146"/>
      <c r="Q473" s="149"/>
    </row>
    <row r="474" spans="1:17" s="139" customFormat="1" x14ac:dyDescent="0.25">
      <c r="A474" s="144"/>
      <c r="B474" s="147"/>
      <c r="C474" s="147"/>
      <c r="D474" s="147"/>
      <c r="E474" s="147"/>
      <c r="F474" s="146"/>
      <c r="G474" s="146"/>
      <c r="H474" s="146"/>
      <c r="I474" s="146"/>
      <c r="J474" s="146"/>
      <c r="K474" s="146"/>
      <c r="L474" s="146"/>
      <c r="M474" s="146"/>
      <c r="N474" s="146"/>
      <c r="O474" s="146"/>
      <c r="P474" s="146"/>
      <c r="Q474" s="149"/>
    </row>
    <row r="475" spans="1:17" s="139" customFormat="1" x14ac:dyDescent="0.25">
      <c r="A475" s="144"/>
      <c r="B475" s="147"/>
      <c r="C475" s="147"/>
      <c r="D475" s="147"/>
      <c r="E475" s="147"/>
      <c r="F475" s="146"/>
      <c r="G475" s="146"/>
      <c r="H475" s="146"/>
      <c r="I475" s="146"/>
      <c r="J475" s="146"/>
      <c r="K475" s="146"/>
      <c r="L475" s="146"/>
      <c r="M475" s="146"/>
      <c r="N475" s="146"/>
      <c r="O475" s="146"/>
      <c r="P475" s="146"/>
      <c r="Q475" s="149"/>
    </row>
    <row r="476" spans="1:17" s="139" customFormat="1" x14ac:dyDescent="0.25">
      <c r="A476" s="144"/>
      <c r="B476" s="147"/>
      <c r="C476" s="147"/>
      <c r="D476" s="147"/>
      <c r="E476" s="147"/>
      <c r="F476" s="146"/>
      <c r="G476" s="146"/>
      <c r="H476" s="146"/>
      <c r="I476" s="146"/>
      <c r="J476" s="146"/>
      <c r="K476" s="146"/>
      <c r="L476" s="146"/>
      <c r="M476" s="146"/>
      <c r="N476" s="146"/>
      <c r="O476" s="146"/>
      <c r="P476" s="146"/>
      <c r="Q476" s="149"/>
    </row>
    <row r="477" spans="1:17" s="139" customFormat="1" x14ac:dyDescent="0.25">
      <c r="A477" s="144"/>
      <c r="B477" s="147"/>
      <c r="C477" s="147"/>
      <c r="D477" s="147"/>
      <c r="E477" s="147"/>
      <c r="F477" s="146"/>
      <c r="G477" s="146"/>
      <c r="H477" s="146"/>
      <c r="I477" s="146"/>
      <c r="J477" s="146"/>
      <c r="K477" s="146"/>
      <c r="L477" s="146"/>
      <c r="M477" s="146"/>
      <c r="N477" s="146"/>
      <c r="O477" s="146"/>
      <c r="P477" s="146"/>
      <c r="Q477" s="149"/>
    </row>
    <row r="478" spans="1:17" s="139" customFormat="1" x14ac:dyDescent="0.25">
      <c r="A478" s="144"/>
      <c r="B478" s="147"/>
      <c r="C478" s="147"/>
      <c r="D478" s="147"/>
      <c r="E478" s="147"/>
      <c r="F478" s="146"/>
      <c r="G478" s="146"/>
      <c r="H478" s="146"/>
      <c r="I478" s="146"/>
      <c r="J478" s="146"/>
      <c r="K478" s="146"/>
      <c r="L478" s="146"/>
      <c r="M478" s="146"/>
      <c r="N478" s="146"/>
      <c r="O478" s="146"/>
      <c r="P478" s="146"/>
      <c r="Q478" s="149"/>
    </row>
    <row r="479" spans="1:17" s="139" customFormat="1" x14ac:dyDescent="0.25">
      <c r="A479" s="144"/>
      <c r="B479" s="147"/>
      <c r="C479" s="147"/>
      <c r="D479" s="147"/>
      <c r="E479" s="147"/>
      <c r="F479" s="146"/>
      <c r="G479" s="146"/>
      <c r="H479" s="146"/>
      <c r="I479" s="146"/>
      <c r="J479" s="146"/>
      <c r="K479" s="146"/>
      <c r="L479" s="146"/>
      <c r="M479" s="146"/>
      <c r="N479" s="146"/>
      <c r="O479" s="146"/>
      <c r="P479" s="146"/>
      <c r="Q479" s="149"/>
    </row>
    <row r="480" spans="1:17" s="139" customFormat="1" x14ac:dyDescent="0.25">
      <c r="A480" s="144"/>
      <c r="B480" s="147"/>
      <c r="C480" s="147"/>
      <c r="D480" s="147"/>
      <c r="E480" s="147"/>
      <c r="F480" s="146"/>
      <c r="G480" s="146"/>
      <c r="H480" s="146"/>
      <c r="I480" s="146"/>
      <c r="J480" s="146"/>
      <c r="K480" s="146"/>
      <c r="L480" s="146"/>
      <c r="M480" s="146"/>
      <c r="N480" s="146"/>
      <c r="O480" s="146"/>
      <c r="P480" s="146"/>
      <c r="Q480" s="149"/>
    </row>
    <row r="481" spans="1:17" s="139" customFormat="1" x14ac:dyDescent="0.25">
      <c r="A481" s="144"/>
      <c r="B481" s="147"/>
      <c r="C481" s="147"/>
      <c r="D481" s="147"/>
      <c r="E481" s="147"/>
      <c r="F481" s="146"/>
      <c r="G481" s="146"/>
      <c r="H481" s="146"/>
      <c r="I481" s="146"/>
      <c r="J481" s="146"/>
      <c r="K481" s="146"/>
      <c r="L481" s="146"/>
      <c r="M481" s="146"/>
      <c r="N481" s="146"/>
      <c r="O481" s="146"/>
      <c r="P481" s="146"/>
      <c r="Q481" s="149"/>
    </row>
    <row r="482" spans="1:17" s="139" customFormat="1" x14ac:dyDescent="0.25">
      <c r="A482" s="144"/>
      <c r="B482" s="147"/>
      <c r="C482" s="147"/>
      <c r="D482" s="147"/>
      <c r="E482" s="147"/>
      <c r="F482" s="146"/>
      <c r="G482" s="146"/>
      <c r="H482" s="146"/>
      <c r="I482" s="146"/>
      <c r="J482" s="146"/>
      <c r="K482" s="146"/>
      <c r="L482" s="146"/>
      <c r="M482" s="146"/>
      <c r="N482" s="146"/>
      <c r="O482" s="146"/>
      <c r="P482" s="146"/>
      <c r="Q482" s="149"/>
    </row>
    <row r="483" spans="1:17" s="139" customFormat="1" x14ac:dyDescent="0.25">
      <c r="A483" s="144"/>
      <c r="B483" s="147"/>
      <c r="C483" s="147"/>
      <c r="D483" s="147"/>
      <c r="E483" s="147"/>
      <c r="F483" s="146"/>
      <c r="G483" s="146"/>
      <c r="H483" s="146"/>
      <c r="I483" s="146"/>
      <c r="J483" s="146"/>
      <c r="K483" s="146"/>
      <c r="L483" s="146"/>
      <c r="M483" s="146"/>
      <c r="N483" s="146"/>
      <c r="O483" s="146"/>
      <c r="P483" s="146"/>
      <c r="Q483" s="149"/>
    </row>
    <row r="484" spans="1:17" s="139" customFormat="1" x14ac:dyDescent="0.25">
      <c r="A484" s="144"/>
      <c r="B484" s="147"/>
      <c r="C484" s="147"/>
      <c r="D484" s="147"/>
      <c r="E484" s="147"/>
      <c r="F484" s="146"/>
      <c r="G484" s="146"/>
      <c r="H484" s="146"/>
      <c r="I484" s="146"/>
      <c r="J484" s="146"/>
      <c r="K484" s="146"/>
      <c r="L484" s="146"/>
      <c r="M484" s="146"/>
      <c r="N484" s="146"/>
      <c r="O484" s="146"/>
      <c r="P484" s="146"/>
      <c r="Q484" s="149"/>
    </row>
    <row r="485" spans="1:17" s="139" customFormat="1" x14ac:dyDescent="0.25">
      <c r="A485" s="144"/>
      <c r="B485" s="147"/>
      <c r="C485" s="147"/>
      <c r="D485" s="147"/>
      <c r="E485" s="147"/>
      <c r="F485" s="146"/>
      <c r="G485" s="146"/>
      <c r="H485" s="146"/>
      <c r="I485" s="146"/>
      <c r="J485" s="146"/>
      <c r="K485" s="146"/>
      <c r="L485" s="146"/>
      <c r="M485" s="146"/>
      <c r="N485" s="146"/>
      <c r="O485" s="146"/>
      <c r="P485" s="146"/>
      <c r="Q485" s="149"/>
    </row>
    <row r="486" spans="1:17" s="139" customFormat="1" x14ac:dyDescent="0.25">
      <c r="A486" s="144"/>
      <c r="B486" s="147"/>
      <c r="C486" s="147"/>
      <c r="D486" s="147"/>
      <c r="E486" s="147"/>
      <c r="F486" s="146"/>
      <c r="G486" s="146"/>
      <c r="H486" s="146"/>
      <c r="I486" s="146"/>
      <c r="J486" s="146"/>
      <c r="K486" s="146"/>
      <c r="L486" s="146"/>
      <c r="M486" s="146"/>
      <c r="N486" s="146"/>
      <c r="O486" s="146"/>
      <c r="P486" s="146"/>
      <c r="Q486" s="149"/>
    </row>
    <row r="487" spans="1:17" s="139" customFormat="1" x14ac:dyDescent="0.25">
      <c r="A487" s="144"/>
      <c r="B487" s="147"/>
      <c r="C487" s="147"/>
      <c r="D487" s="147"/>
      <c r="E487" s="147"/>
      <c r="F487" s="146"/>
      <c r="G487" s="146"/>
      <c r="H487" s="146"/>
      <c r="I487" s="146"/>
      <c r="J487" s="146"/>
      <c r="K487" s="146"/>
      <c r="L487" s="146"/>
      <c r="M487" s="146"/>
      <c r="N487" s="146"/>
      <c r="O487" s="146"/>
      <c r="P487" s="146"/>
      <c r="Q487" s="149"/>
    </row>
    <row r="488" spans="1:17" s="139" customFormat="1" x14ac:dyDescent="0.25">
      <c r="A488" s="144"/>
      <c r="B488" s="147"/>
      <c r="C488" s="147"/>
      <c r="D488" s="147"/>
      <c r="E488" s="147"/>
      <c r="F488" s="146"/>
      <c r="G488" s="146"/>
      <c r="H488" s="146"/>
      <c r="I488" s="146"/>
      <c r="J488" s="146"/>
      <c r="K488" s="146"/>
      <c r="L488" s="146"/>
      <c r="M488" s="146"/>
      <c r="N488" s="146"/>
      <c r="O488" s="146"/>
      <c r="P488" s="146"/>
      <c r="Q488" s="149"/>
    </row>
    <row r="489" spans="1:17" s="139" customFormat="1" x14ac:dyDescent="0.25">
      <c r="A489" s="144"/>
      <c r="B489" s="147"/>
      <c r="C489" s="147"/>
      <c r="D489" s="147"/>
      <c r="E489" s="147"/>
      <c r="F489" s="146"/>
      <c r="G489" s="146"/>
      <c r="H489" s="146"/>
      <c r="I489" s="146"/>
      <c r="J489" s="146"/>
      <c r="K489" s="146"/>
      <c r="L489" s="146"/>
      <c r="M489" s="146"/>
      <c r="N489" s="146"/>
      <c r="O489" s="146"/>
      <c r="P489" s="146"/>
      <c r="Q489" s="149"/>
    </row>
    <row r="490" spans="1:17" s="139" customFormat="1" x14ac:dyDescent="0.25">
      <c r="A490" s="144"/>
      <c r="B490" s="147"/>
      <c r="C490" s="147"/>
      <c r="D490" s="147"/>
      <c r="E490" s="147"/>
      <c r="F490" s="146"/>
      <c r="G490" s="146"/>
      <c r="H490" s="146"/>
      <c r="I490" s="146"/>
      <c r="J490" s="146"/>
      <c r="K490" s="146"/>
      <c r="L490" s="146"/>
      <c r="M490" s="146"/>
      <c r="N490" s="146"/>
      <c r="O490" s="146"/>
      <c r="P490" s="146"/>
      <c r="Q490" s="149"/>
    </row>
    <row r="491" spans="1:17" s="139" customFormat="1" x14ac:dyDescent="0.25">
      <c r="A491" s="144"/>
      <c r="B491" s="147"/>
      <c r="C491" s="147"/>
      <c r="D491" s="147"/>
      <c r="E491" s="147"/>
      <c r="F491" s="146"/>
      <c r="G491" s="146"/>
      <c r="H491" s="146"/>
      <c r="I491" s="146"/>
      <c r="J491" s="146"/>
      <c r="K491" s="146"/>
      <c r="L491" s="146"/>
      <c r="M491" s="146"/>
      <c r="N491" s="146"/>
      <c r="O491" s="146"/>
      <c r="P491" s="146"/>
      <c r="Q491" s="149"/>
    </row>
    <row r="492" spans="1:17" s="139" customFormat="1" x14ac:dyDescent="0.25">
      <c r="A492" s="144"/>
      <c r="B492" s="147"/>
      <c r="C492" s="147"/>
      <c r="D492" s="147"/>
      <c r="E492" s="147"/>
      <c r="F492" s="146"/>
      <c r="G492" s="146"/>
      <c r="H492" s="146"/>
      <c r="I492" s="146"/>
      <c r="J492" s="146"/>
      <c r="K492" s="146"/>
      <c r="L492" s="146"/>
      <c r="M492" s="146"/>
      <c r="N492" s="146"/>
      <c r="O492" s="146"/>
      <c r="P492" s="146"/>
      <c r="Q492" s="149"/>
    </row>
    <row r="493" spans="1:17" s="139" customFormat="1" x14ac:dyDescent="0.25">
      <c r="A493" s="144"/>
      <c r="B493" s="147"/>
      <c r="C493" s="147"/>
      <c r="D493" s="147"/>
      <c r="E493" s="147"/>
      <c r="F493" s="146"/>
      <c r="G493" s="146"/>
      <c r="H493" s="146"/>
      <c r="I493" s="146"/>
      <c r="J493" s="146"/>
      <c r="K493" s="146"/>
      <c r="L493" s="146"/>
      <c r="M493" s="146"/>
      <c r="N493" s="146"/>
      <c r="O493" s="146"/>
      <c r="P493" s="146"/>
      <c r="Q493" s="149"/>
    </row>
    <row r="494" spans="1:17" s="139" customFormat="1" x14ac:dyDescent="0.25">
      <c r="A494" s="144"/>
      <c r="B494" s="147"/>
      <c r="C494" s="147"/>
      <c r="D494" s="147"/>
      <c r="E494" s="147"/>
      <c r="F494" s="146"/>
      <c r="G494" s="146"/>
      <c r="H494" s="146"/>
      <c r="I494" s="146"/>
      <c r="J494" s="146"/>
      <c r="K494" s="146"/>
      <c r="L494" s="146"/>
      <c r="M494" s="146"/>
      <c r="N494" s="146"/>
      <c r="O494" s="146"/>
      <c r="P494" s="146"/>
      <c r="Q494" s="149"/>
    </row>
    <row r="495" spans="1:17" s="139" customFormat="1" x14ac:dyDescent="0.25">
      <c r="A495" s="144"/>
      <c r="B495" s="147"/>
      <c r="C495" s="147"/>
      <c r="D495" s="147"/>
      <c r="E495" s="147"/>
      <c r="F495" s="146"/>
      <c r="G495" s="146"/>
      <c r="H495" s="146"/>
      <c r="I495" s="146"/>
      <c r="J495" s="146"/>
      <c r="K495" s="146"/>
      <c r="L495" s="146"/>
      <c r="M495" s="146"/>
      <c r="N495" s="146"/>
      <c r="O495" s="146"/>
      <c r="P495" s="146"/>
      <c r="Q495" s="149"/>
    </row>
    <row r="496" spans="1:17" s="139" customFormat="1" x14ac:dyDescent="0.25">
      <c r="A496" s="144"/>
      <c r="B496" s="147"/>
      <c r="C496" s="147"/>
      <c r="D496" s="147"/>
      <c r="E496" s="147"/>
      <c r="F496" s="146"/>
      <c r="G496" s="146"/>
      <c r="H496" s="146"/>
      <c r="I496" s="146"/>
      <c r="J496" s="146"/>
      <c r="K496" s="146"/>
      <c r="L496" s="146"/>
      <c r="M496" s="146"/>
      <c r="N496" s="146"/>
      <c r="O496" s="146"/>
      <c r="P496" s="146"/>
      <c r="Q496" s="149"/>
    </row>
    <row r="497" spans="1:17" s="139" customFormat="1" x14ac:dyDescent="0.25">
      <c r="A497" s="144"/>
      <c r="B497" s="147"/>
      <c r="C497" s="147"/>
      <c r="D497" s="147"/>
      <c r="E497" s="147"/>
      <c r="F497" s="146"/>
      <c r="G497" s="146"/>
      <c r="H497" s="146"/>
      <c r="I497" s="146"/>
      <c r="J497" s="146"/>
      <c r="K497" s="146"/>
      <c r="L497" s="146"/>
      <c r="M497" s="146"/>
      <c r="N497" s="146"/>
      <c r="O497" s="146"/>
      <c r="P497" s="146"/>
      <c r="Q497" s="149"/>
    </row>
    <row r="498" spans="1:17" s="139" customFormat="1" x14ac:dyDescent="0.25">
      <c r="A498" s="144"/>
      <c r="B498" s="147"/>
      <c r="C498" s="147"/>
      <c r="D498" s="147"/>
      <c r="E498" s="147"/>
      <c r="F498" s="146"/>
      <c r="G498" s="146"/>
      <c r="H498" s="146"/>
      <c r="I498" s="146"/>
      <c r="J498" s="146"/>
      <c r="K498" s="146"/>
      <c r="L498" s="146"/>
      <c r="M498" s="146"/>
      <c r="N498" s="146"/>
      <c r="O498" s="146"/>
      <c r="P498" s="146"/>
      <c r="Q498" s="149"/>
    </row>
    <row r="499" spans="1:17" s="139" customFormat="1" x14ac:dyDescent="0.25">
      <c r="A499" s="144"/>
      <c r="B499" s="147"/>
      <c r="C499" s="147"/>
      <c r="D499" s="147"/>
      <c r="E499" s="147"/>
      <c r="F499" s="146"/>
      <c r="G499" s="146"/>
      <c r="H499" s="146"/>
      <c r="I499" s="146"/>
      <c r="J499" s="146"/>
      <c r="K499" s="146"/>
      <c r="L499" s="146"/>
      <c r="M499" s="146"/>
      <c r="N499" s="146"/>
      <c r="O499" s="146"/>
      <c r="P499" s="146"/>
      <c r="Q499" s="149"/>
    </row>
    <row r="500" spans="1:17" s="139" customFormat="1" x14ac:dyDescent="0.25">
      <c r="A500" s="144"/>
      <c r="B500" s="147"/>
      <c r="C500" s="147"/>
      <c r="D500" s="147"/>
      <c r="E500" s="147"/>
      <c r="F500" s="146"/>
      <c r="G500" s="146"/>
      <c r="H500" s="146"/>
      <c r="I500" s="146"/>
      <c r="J500" s="146"/>
      <c r="K500" s="146"/>
      <c r="L500" s="146"/>
      <c r="M500" s="146"/>
      <c r="N500" s="146"/>
      <c r="O500" s="146"/>
      <c r="P500" s="146"/>
      <c r="Q500" s="149"/>
    </row>
    <row r="501" spans="1:17" s="139" customFormat="1" x14ac:dyDescent="0.25">
      <c r="A501" s="144"/>
      <c r="B501" s="147"/>
      <c r="C501" s="147"/>
      <c r="D501" s="147"/>
      <c r="E501" s="147"/>
      <c r="F501" s="146"/>
      <c r="G501" s="146"/>
      <c r="H501" s="146"/>
      <c r="I501" s="146"/>
      <c r="J501" s="146"/>
      <c r="K501" s="146"/>
      <c r="L501" s="146"/>
      <c r="M501" s="146"/>
      <c r="N501" s="146"/>
      <c r="O501" s="146"/>
      <c r="P501" s="146"/>
      <c r="Q501" s="149"/>
    </row>
    <row r="502" spans="1:17" s="139" customFormat="1" x14ac:dyDescent="0.25">
      <c r="A502" s="144"/>
      <c r="B502" s="147"/>
      <c r="C502" s="147"/>
      <c r="D502" s="147"/>
      <c r="E502" s="147"/>
      <c r="F502" s="146"/>
      <c r="G502" s="146"/>
      <c r="H502" s="146"/>
      <c r="I502" s="146"/>
      <c r="J502" s="146"/>
      <c r="K502" s="146"/>
      <c r="L502" s="146"/>
      <c r="M502" s="146"/>
      <c r="N502" s="146"/>
      <c r="O502" s="146"/>
      <c r="P502" s="146"/>
      <c r="Q502" s="149"/>
    </row>
    <row r="503" spans="1:17" s="139" customFormat="1" x14ac:dyDescent="0.25">
      <c r="A503" s="144"/>
      <c r="B503" s="147"/>
      <c r="C503" s="147"/>
      <c r="D503" s="147"/>
      <c r="E503" s="147"/>
      <c r="F503" s="146"/>
      <c r="G503" s="146"/>
      <c r="H503" s="146"/>
      <c r="I503" s="146"/>
      <c r="J503" s="146"/>
      <c r="K503" s="146"/>
      <c r="L503" s="146"/>
      <c r="M503" s="146"/>
      <c r="N503" s="146"/>
      <c r="O503" s="146"/>
      <c r="P503" s="146"/>
      <c r="Q503" s="149"/>
    </row>
    <row r="504" spans="1:17" s="139" customFormat="1" x14ac:dyDescent="0.25">
      <c r="A504" s="144"/>
      <c r="B504" s="147"/>
      <c r="C504" s="147"/>
      <c r="D504" s="147"/>
      <c r="E504" s="147"/>
      <c r="F504" s="146"/>
      <c r="G504" s="146"/>
      <c r="H504" s="146"/>
      <c r="I504" s="146"/>
      <c r="J504" s="146"/>
      <c r="K504" s="146"/>
      <c r="L504" s="146"/>
      <c r="M504" s="146"/>
      <c r="N504" s="146"/>
      <c r="O504" s="146"/>
      <c r="P504" s="146"/>
      <c r="Q504" s="149"/>
    </row>
    <row r="505" spans="1:17" s="139" customFormat="1" x14ac:dyDescent="0.25">
      <c r="A505" s="144"/>
      <c r="B505" s="147"/>
      <c r="C505" s="147"/>
      <c r="D505" s="147"/>
      <c r="E505" s="147"/>
      <c r="F505" s="146"/>
      <c r="G505" s="146"/>
      <c r="H505" s="146"/>
      <c r="I505" s="146"/>
      <c r="J505" s="146"/>
      <c r="K505" s="146"/>
      <c r="L505" s="146"/>
      <c r="M505" s="146"/>
      <c r="N505" s="146"/>
      <c r="O505" s="146"/>
      <c r="P505" s="146"/>
      <c r="Q505" s="149"/>
    </row>
    <row r="506" spans="1:17" s="139" customFormat="1" x14ac:dyDescent="0.25">
      <c r="A506" s="144"/>
      <c r="B506" s="147"/>
      <c r="C506" s="147"/>
      <c r="D506" s="147"/>
      <c r="E506" s="147"/>
      <c r="F506" s="146"/>
      <c r="G506" s="146"/>
      <c r="H506" s="146"/>
      <c r="I506" s="146"/>
      <c r="J506" s="146"/>
      <c r="K506" s="146"/>
      <c r="L506" s="146"/>
      <c r="M506" s="146"/>
      <c r="N506" s="146"/>
      <c r="O506" s="146"/>
      <c r="P506" s="146"/>
      <c r="Q506" s="149"/>
    </row>
    <row r="507" spans="1:17" s="139" customFormat="1" x14ac:dyDescent="0.25">
      <c r="A507" s="144"/>
      <c r="B507" s="147"/>
      <c r="C507" s="147"/>
      <c r="D507" s="147"/>
      <c r="E507" s="147"/>
      <c r="F507" s="146"/>
      <c r="G507" s="146"/>
      <c r="H507" s="146"/>
      <c r="I507" s="146"/>
      <c r="J507" s="146"/>
      <c r="K507" s="146"/>
      <c r="L507" s="146"/>
      <c r="M507" s="146"/>
      <c r="N507" s="146"/>
      <c r="O507" s="146"/>
      <c r="P507" s="146"/>
      <c r="Q507" s="149"/>
    </row>
    <row r="508" spans="1:17" s="139" customFormat="1" x14ac:dyDescent="0.25">
      <c r="A508" s="144"/>
      <c r="B508" s="147"/>
      <c r="C508" s="147"/>
      <c r="D508" s="147"/>
      <c r="E508" s="147"/>
      <c r="F508" s="146"/>
      <c r="G508" s="146"/>
      <c r="H508" s="146"/>
      <c r="I508" s="146"/>
      <c r="J508" s="146"/>
      <c r="K508" s="146"/>
      <c r="L508" s="146"/>
      <c r="M508" s="146"/>
      <c r="N508" s="146"/>
      <c r="O508" s="146"/>
      <c r="P508" s="146"/>
      <c r="Q508" s="149"/>
    </row>
    <row r="509" spans="1:17" s="139" customFormat="1" x14ac:dyDescent="0.25">
      <c r="A509" s="144"/>
      <c r="B509" s="147"/>
      <c r="C509" s="147"/>
      <c r="D509" s="147"/>
      <c r="E509" s="147"/>
      <c r="F509" s="146"/>
      <c r="G509" s="146"/>
      <c r="H509" s="146"/>
      <c r="I509" s="146"/>
      <c r="J509" s="146"/>
      <c r="K509" s="146"/>
      <c r="L509" s="146"/>
      <c r="M509" s="146"/>
      <c r="N509" s="146"/>
      <c r="O509" s="146"/>
      <c r="P509" s="146"/>
      <c r="Q509" s="149"/>
    </row>
    <row r="510" spans="1:17" s="139" customFormat="1" x14ac:dyDescent="0.25">
      <c r="A510" s="144"/>
      <c r="B510" s="147"/>
      <c r="C510" s="147"/>
      <c r="D510" s="147"/>
      <c r="E510" s="147"/>
      <c r="F510" s="146"/>
      <c r="G510" s="146"/>
      <c r="H510" s="146"/>
      <c r="I510" s="146"/>
      <c r="J510" s="146"/>
      <c r="K510" s="146"/>
      <c r="L510" s="146"/>
      <c r="M510" s="146"/>
      <c r="N510" s="146"/>
      <c r="O510" s="146"/>
      <c r="P510" s="146"/>
      <c r="Q510" s="149"/>
    </row>
    <row r="511" spans="1:17" s="139" customFormat="1" x14ac:dyDescent="0.25">
      <c r="A511" s="144"/>
      <c r="B511" s="147"/>
      <c r="C511" s="147"/>
      <c r="D511" s="147"/>
      <c r="E511" s="147"/>
      <c r="F511" s="146"/>
      <c r="G511" s="146"/>
      <c r="H511" s="146"/>
      <c r="I511" s="146"/>
      <c r="J511" s="146"/>
      <c r="K511" s="146"/>
      <c r="L511" s="146"/>
      <c r="M511" s="146"/>
      <c r="N511" s="146"/>
      <c r="O511" s="146"/>
      <c r="P511" s="146"/>
      <c r="Q511" s="149"/>
    </row>
    <row r="512" spans="1:17" s="139" customFormat="1" x14ac:dyDescent="0.25">
      <c r="A512" s="144"/>
      <c r="B512" s="147"/>
      <c r="C512" s="147"/>
      <c r="D512" s="147"/>
      <c r="E512" s="147"/>
      <c r="F512" s="146"/>
      <c r="G512" s="146"/>
      <c r="H512" s="146"/>
      <c r="I512" s="146"/>
      <c r="J512" s="146"/>
      <c r="K512" s="146"/>
      <c r="L512" s="146"/>
      <c r="M512" s="146"/>
      <c r="N512" s="146"/>
      <c r="O512" s="146"/>
      <c r="P512" s="146"/>
      <c r="Q512" s="149"/>
    </row>
    <row r="513" spans="1:17" s="139" customFormat="1" x14ac:dyDescent="0.25">
      <c r="A513" s="144"/>
      <c r="B513" s="147"/>
      <c r="C513" s="147"/>
      <c r="D513" s="147"/>
      <c r="E513" s="147"/>
      <c r="F513" s="146"/>
      <c r="G513" s="146"/>
      <c r="H513" s="146"/>
      <c r="I513" s="146"/>
      <c r="J513" s="146"/>
      <c r="K513" s="146"/>
      <c r="L513" s="146"/>
      <c r="M513" s="146"/>
      <c r="N513" s="146"/>
      <c r="O513" s="146"/>
      <c r="P513" s="146"/>
      <c r="Q513" s="149"/>
    </row>
    <row r="514" spans="1:17" s="139" customFormat="1" x14ac:dyDescent="0.25">
      <c r="A514" s="144"/>
      <c r="B514" s="147"/>
      <c r="C514" s="147"/>
      <c r="D514" s="147"/>
      <c r="E514" s="147"/>
      <c r="F514" s="146"/>
      <c r="G514" s="146"/>
      <c r="H514" s="146"/>
      <c r="I514" s="146"/>
      <c r="J514" s="146"/>
      <c r="K514" s="146"/>
      <c r="L514" s="146"/>
      <c r="M514" s="146"/>
      <c r="N514" s="146"/>
      <c r="O514" s="146"/>
      <c r="P514" s="146"/>
      <c r="Q514" s="149"/>
    </row>
    <row r="515" spans="1:17" s="139" customFormat="1" x14ac:dyDescent="0.25">
      <c r="A515" s="144"/>
      <c r="B515" s="147"/>
      <c r="C515" s="147"/>
      <c r="D515" s="147"/>
      <c r="E515" s="147"/>
      <c r="F515" s="146"/>
      <c r="G515" s="146"/>
      <c r="H515" s="146"/>
      <c r="I515" s="146"/>
      <c r="J515" s="146"/>
      <c r="K515" s="146"/>
      <c r="L515" s="146"/>
      <c r="M515" s="146"/>
      <c r="N515" s="146"/>
      <c r="O515" s="146"/>
      <c r="P515" s="146"/>
      <c r="Q515" s="149"/>
    </row>
    <row r="516" spans="1:17" s="139" customFormat="1" x14ac:dyDescent="0.25">
      <c r="A516" s="144"/>
      <c r="B516" s="147"/>
      <c r="C516" s="147"/>
      <c r="D516" s="147"/>
      <c r="E516" s="147"/>
      <c r="F516" s="146"/>
      <c r="G516" s="146"/>
      <c r="H516" s="146"/>
      <c r="I516" s="146"/>
      <c r="J516" s="146"/>
      <c r="K516" s="146"/>
      <c r="L516" s="146"/>
      <c r="M516" s="146"/>
      <c r="N516" s="146"/>
      <c r="O516" s="146"/>
      <c r="P516" s="146"/>
      <c r="Q516" s="149"/>
    </row>
    <row r="517" spans="1:17" s="139" customFormat="1" x14ac:dyDescent="0.25">
      <c r="A517" s="144"/>
      <c r="B517" s="147"/>
      <c r="C517" s="147"/>
      <c r="D517" s="147"/>
      <c r="E517" s="147"/>
      <c r="F517" s="146"/>
      <c r="G517" s="146"/>
      <c r="H517" s="146"/>
      <c r="I517" s="146"/>
      <c r="J517" s="146"/>
      <c r="K517" s="146"/>
      <c r="L517" s="146"/>
      <c r="M517" s="146"/>
      <c r="N517" s="146"/>
      <c r="O517" s="146"/>
      <c r="P517" s="146"/>
      <c r="Q517" s="149"/>
    </row>
    <row r="518" spans="1:17" s="139" customFormat="1" x14ac:dyDescent="0.25">
      <c r="A518" s="144"/>
      <c r="B518" s="147"/>
      <c r="C518" s="147"/>
      <c r="D518" s="147"/>
      <c r="E518" s="147"/>
      <c r="F518" s="146"/>
      <c r="G518" s="146"/>
      <c r="H518" s="146"/>
      <c r="I518" s="146"/>
      <c r="J518" s="146"/>
      <c r="K518" s="146"/>
      <c r="L518" s="146"/>
      <c r="M518" s="146"/>
      <c r="N518" s="146"/>
      <c r="O518" s="146"/>
      <c r="P518" s="146"/>
      <c r="Q518" s="149"/>
    </row>
    <row r="519" spans="1:17" s="139" customFormat="1" x14ac:dyDescent="0.25">
      <c r="A519" s="144"/>
      <c r="B519" s="147"/>
      <c r="C519" s="147"/>
      <c r="D519" s="147"/>
      <c r="E519" s="147"/>
      <c r="F519" s="146"/>
      <c r="G519" s="146"/>
      <c r="H519" s="146"/>
      <c r="I519" s="146"/>
      <c r="J519" s="146"/>
      <c r="K519" s="146"/>
      <c r="L519" s="146"/>
      <c r="M519" s="146"/>
      <c r="N519" s="146"/>
      <c r="O519" s="146"/>
      <c r="P519" s="146"/>
      <c r="Q519" s="149"/>
    </row>
    <row r="520" spans="1:17" s="139" customFormat="1" x14ac:dyDescent="0.25">
      <c r="A520" s="144"/>
      <c r="B520" s="147"/>
      <c r="C520" s="147"/>
      <c r="D520" s="147"/>
      <c r="E520" s="147"/>
      <c r="F520" s="146"/>
      <c r="G520" s="146"/>
      <c r="H520" s="146"/>
      <c r="I520" s="146"/>
      <c r="J520" s="146"/>
      <c r="K520" s="146"/>
      <c r="L520" s="146"/>
      <c r="M520" s="146"/>
      <c r="N520" s="146"/>
      <c r="O520" s="146"/>
      <c r="P520" s="146"/>
      <c r="Q520" s="149"/>
    </row>
    <row r="521" spans="1:17" s="139" customFormat="1" x14ac:dyDescent="0.25">
      <c r="A521" s="144"/>
      <c r="B521" s="147"/>
      <c r="C521" s="147"/>
      <c r="D521" s="147"/>
      <c r="E521" s="147"/>
      <c r="F521" s="146"/>
      <c r="G521" s="146"/>
      <c r="H521" s="146"/>
      <c r="I521" s="146"/>
      <c r="J521" s="146"/>
      <c r="K521" s="146"/>
      <c r="L521" s="146"/>
      <c r="M521" s="146"/>
      <c r="N521" s="146"/>
      <c r="O521" s="146"/>
      <c r="P521" s="146"/>
      <c r="Q521" s="149"/>
    </row>
    <row r="522" spans="1:17" s="139" customFormat="1" x14ac:dyDescent="0.25">
      <c r="A522" s="144"/>
      <c r="B522" s="147"/>
      <c r="C522" s="147"/>
      <c r="D522" s="147"/>
      <c r="E522" s="147"/>
      <c r="F522" s="146"/>
      <c r="G522" s="146"/>
      <c r="H522" s="146"/>
      <c r="I522" s="146"/>
      <c r="J522" s="146"/>
      <c r="K522" s="146"/>
      <c r="L522" s="146"/>
      <c r="M522" s="146"/>
      <c r="N522" s="146"/>
      <c r="O522" s="146"/>
      <c r="P522" s="146"/>
      <c r="Q522" s="149"/>
    </row>
    <row r="523" spans="1:17" s="139" customFormat="1" x14ac:dyDescent="0.25">
      <c r="A523" s="144"/>
      <c r="B523" s="147"/>
      <c r="C523" s="147"/>
      <c r="D523" s="147"/>
      <c r="E523" s="147"/>
      <c r="F523" s="146"/>
      <c r="G523" s="146"/>
      <c r="H523" s="146"/>
      <c r="I523" s="146"/>
      <c r="J523" s="146"/>
      <c r="K523" s="146"/>
      <c r="L523" s="146"/>
      <c r="M523" s="146"/>
      <c r="N523" s="146"/>
      <c r="O523" s="146"/>
      <c r="P523" s="146"/>
      <c r="Q523" s="149"/>
    </row>
    <row r="524" spans="1:17" s="139" customFormat="1" x14ac:dyDescent="0.25">
      <c r="A524" s="144"/>
      <c r="B524" s="147"/>
      <c r="C524" s="147"/>
      <c r="D524" s="147"/>
      <c r="E524" s="147"/>
      <c r="F524" s="146"/>
      <c r="G524" s="146"/>
      <c r="H524" s="146"/>
      <c r="I524" s="146"/>
      <c r="J524" s="146"/>
      <c r="K524" s="146"/>
      <c r="L524" s="146"/>
      <c r="M524" s="146"/>
      <c r="N524" s="146"/>
      <c r="O524" s="146"/>
      <c r="P524" s="146"/>
      <c r="Q524" s="149"/>
    </row>
    <row r="525" spans="1:17" s="139" customFormat="1" x14ac:dyDescent="0.25">
      <c r="A525" s="144"/>
      <c r="B525" s="147"/>
      <c r="C525" s="147"/>
      <c r="D525" s="147"/>
      <c r="E525" s="147"/>
      <c r="F525" s="146"/>
      <c r="G525" s="146"/>
      <c r="H525" s="146"/>
      <c r="I525" s="146"/>
      <c r="J525" s="146"/>
      <c r="K525" s="146"/>
      <c r="L525" s="146"/>
      <c r="M525" s="146"/>
      <c r="N525" s="146"/>
      <c r="O525" s="146"/>
      <c r="P525" s="146"/>
      <c r="Q525" s="149"/>
    </row>
    <row r="526" spans="1:17" s="139" customFormat="1" x14ac:dyDescent="0.25">
      <c r="A526" s="144"/>
      <c r="B526" s="147"/>
      <c r="C526" s="147"/>
      <c r="D526" s="147"/>
      <c r="E526" s="147"/>
      <c r="F526" s="146"/>
      <c r="G526" s="146"/>
      <c r="H526" s="146"/>
      <c r="I526" s="146"/>
      <c r="J526" s="146"/>
      <c r="K526" s="146"/>
      <c r="L526" s="146"/>
      <c r="M526" s="146"/>
      <c r="N526" s="146"/>
      <c r="O526" s="146"/>
      <c r="P526" s="146"/>
      <c r="Q526" s="149"/>
    </row>
    <row r="527" spans="1:17" s="139" customFormat="1" x14ac:dyDescent="0.25">
      <c r="A527" s="144"/>
      <c r="B527" s="147"/>
      <c r="C527" s="147"/>
      <c r="D527" s="147"/>
      <c r="E527" s="147"/>
      <c r="F527" s="146"/>
      <c r="G527" s="146"/>
      <c r="H527" s="146"/>
      <c r="I527" s="146"/>
      <c r="J527" s="146"/>
      <c r="K527" s="146"/>
      <c r="L527" s="146"/>
      <c r="M527" s="146"/>
      <c r="N527" s="146"/>
      <c r="O527" s="146"/>
      <c r="P527" s="146"/>
      <c r="Q527" s="149"/>
    </row>
    <row r="528" spans="1:17" s="139" customFormat="1" x14ac:dyDescent="0.25">
      <c r="A528" s="144"/>
      <c r="B528" s="147"/>
      <c r="C528" s="147"/>
      <c r="D528" s="147"/>
      <c r="E528" s="147"/>
      <c r="F528" s="146"/>
      <c r="G528" s="146"/>
      <c r="H528" s="146"/>
      <c r="I528" s="146"/>
      <c r="J528" s="146"/>
      <c r="K528" s="146"/>
      <c r="L528" s="146"/>
      <c r="M528" s="146"/>
      <c r="N528" s="146"/>
      <c r="O528" s="146"/>
      <c r="P528" s="146"/>
      <c r="Q528" s="149"/>
    </row>
    <row r="529" spans="1:17" s="139" customFormat="1" x14ac:dyDescent="0.25">
      <c r="A529" s="144"/>
      <c r="B529" s="147"/>
      <c r="C529" s="147"/>
      <c r="D529" s="147"/>
      <c r="E529" s="147"/>
      <c r="F529" s="146"/>
      <c r="G529" s="146"/>
      <c r="H529" s="146"/>
      <c r="I529" s="146"/>
      <c r="J529" s="146"/>
      <c r="K529" s="146"/>
      <c r="L529" s="146"/>
      <c r="M529" s="146"/>
      <c r="N529" s="146"/>
      <c r="O529" s="146"/>
      <c r="P529" s="146"/>
      <c r="Q529" s="149"/>
    </row>
    <row r="530" spans="1:17" s="139" customFormat="1" x14ac:dyDescent="0.25">
      <c r="A530" s="144"/>
      <c r="B530" s="147"/>
      <c r="C530" s="147"/>
      <c r="D530" s="147"/>
      <c r="E530" s="147"/>
      <c r="F530" s="146"/>
      <c r="G530" s="146"/>
      <c r="H530" s="146"/>
      <c r="I530" s="146"/>
      <c r="J530" s="146"/>
      <c r="K530" s="146"/>
      <c r="L530" s="146"/>
      <c r="M530" s="146"/>
      <c r="N530" s="146"/>
      <c r="O530" s="146"/>
      <c r="P530" s="146"/>
      <c r="Q530" s="149"/>
    </row>
    <row r="531" spans="1:17" s="139" customFormat="1" x14ac:dyDescent="0.25">
      <c r="A531" s="144"/>
      <c r="B531" s="147"/>
      <c r="C531" s="147"/>
      <c r="D531" s="147"/>
      <c r="E531" s="147"/>
      <c r="F531" s="146"/>
      <c r="G531" s="146"/>
      <c r="H531" s="146"/>
      <c r="I531" s="146"/>
      <c r="J531" s="146"/>
      <c r="K531" s="146"/>
      <c r="L531" s="146"/>
      <c r="M531" s="146"/>
      <c r="N531" s="146"/>
      <c r="O531" s="146"/>
      <c r="P531" s="146"/>
      <c r="Q531" s="149"/>
    </row>
    <row r="532" spans="1:17" s="139" customFormat="1" x14ac:dyDescent="0.25">
      <c r="A532" s="144"/>
      <c r="B532" s="147"/>
      <c r="C532" s="147"/>
      <c r="D532" s="147"/>
      <c r="E532" s="147"/>
      <c r="F532" s="146"/>
      <c r="G532" s="146"/>
      <c r="H532" s="146"/>
      <c r="I532" s="146"/>
      <c r="J532" s="146"/>
      <c r="K532" s="146"/>
      <c r="L532" s="146"/>
      <c r="M532" s="146"/>
      <c r="N532" s="146"/>
      <c r="O532" s="146"/>
      <c r="P532" s="146"/>
      <c r="Q532" s="149"/>
    </row>
    <row r="533" spans="1:17" s="139" customFormat="1" x14ac:dyDescent="0.25">
      <c r="A533" s="144"/>
      <c r="B533" s="147"/>
      <c r="C533" s="147"/>
      <c r="D533" s="147"/>
      <c r="E533" s="147"/>
      <c r="F533" s="146"/>
      <c r="G533" s="146"/>
      <c r="H533" s="146"/>
      <c r="I533" s="146"/>
      <c r="J533" s="146"/>
      <c r="K533" s="146"/>
      <c r="L533" s="146"/>
      <c r="M533" s="146"/>
      <c r="N533" s="146"/>
      <c r="O533" s="146"/>
      <c r="P533" s="146"/>
      <c r="Q533" s="149"/>
    </row>
    <row r="534" spans="1:17" s="139" customFormat="1" x14ac:dyDescent="0.25">
      <c r="A534" s="144"/>
      <c r="B534" s="147"/>
      <c r="C534" s="147"/>
      <c r="D534" s="147"/>
      <c r="E534" s="147"/>
      <c r="F534" s="146"/>
      <c r="G534" s="146"/>
      <c r="H534" s="146"/>
      <c r="I534" s="146"/>
      <c r="J534" s="146"/>
      <c r="K534" s="146"/>
      <c r="L534" s="146"/>
      <c r="M534" s="146"/>
      <c r="N534" s="146"/>
      <c r="O534" s="146"/>
      <c r="P534" s="146"/>
      <c r="Q534" s="149"/>
    </row>
    <row r="535" spans="1:17" s="139" customFormat="1" x14ac:dyDescent="0.25">
      <c r="A535" s="144"/>
      <c r="B535" s="147"/>
      <c r="C535" s="147"/>
      <c r="D535" s="147"/>
      <c r="E535" s="147"/>
      <c r="F535" s="146"/>
      <c r="G535" s="146"/>
      <c r="H535" s="146"/>
      <c r="I535" s="146"/>
      <c r="J535" s="146"/>
      <c r="K535" s="146"/>
      <c r="L535" s="146"/>
      <c r="M535" s="146"/>
      <c r="N535" s="146"/>
      <c r="O535" s="146"/>
      <c r="P535" s="146"/>
      <c r="Q535" s="149"/>
    </row>
    <row r="536" spans="1:17" s="139" customFormat="1" x14ac:dyDescent="0.25">
      <c r="A536" s="144"/>
      <c r="B536" s="147"/>
      <c r="C536" s="147"/>
      <c r="D536" s="147"/>
      <c r="E536" s="147"/>
      <c r="F536" s="146"/>
      <c r="G536" s="146"/>
      <c r="H536" s="146"/>
      <c r="I536" s="146"/>
      <c r="J536" s="146"/>
      <c r="K536" s="146"/>
      <c r="L536" s="146"/>
      <c r="M536" s="146"/>
      <c r="N536" s="146"/>
      <c r="O536" s="146"/>
      <c r="P536" s="146"/>
      <c r="Q536" s="149"/>
    </row>
    <row r="537" spans="1:17" s="139" customFormat="1" x14ac:dyDescent="0.25">
      <c r="A537" s="144"/>
      <c r="B537" s="147"/>
      <c r="C537" s="147"/>
      <c r="D537" s="147"/>
      <c r="E537" s="147"/>
      <c r="F537" s="146"/>
      <c r="G537" s="146"/>
      <c r="H537" s="146"/>
      <c r="I537" s="146"/>
      <c r="J537" s="146"/>
      <c r="K537" s="146"/>
      <c r="L537" s="146"/>
      <c r="M537" s="146"/>
      <c r="N537" s="146"/>
      <c r="O537" s="146"/>
      <c r="P537" s="146"/>
      <c r="Q537" s="149"/>
    </row>
    <row r="538" spans="1:17" s="139" customFormat="1" x14ac:dyDescent="0.25">
      <c r="A538" s="144"/>
      <c r="B538" s="147"/>
      <c r="C538" s="147"/>
      <c r="D538" s="147"/>
      <c r="E538" s="147"/>
      <c r="F538" s="146"/>
      <c r="G538" s="146"/>
      <c r="H538" s="146"/>
      <c r="I538" s="146"/>
      <c r="J538" s="146"/>
      <c r="K538" s="146"/>
      <c r="L538" s="146"/>
      <c r="M538" s="146"/>
      <c r="N538" s="146"/>
      <c r="O538" s="146"/>
      <c r="P538" s="146"/>
      <c r="Q538" s="149"/>
    </row>
    <row r="539" spans="1:17" s="139" customFormat="1" x14ac:dyDescent="0.25">
      <c r="A539" s="144"/>
      <c r="B539" s="147"/>
      <c r="C539" s="147"/>
      <c r="D539" s="147"/>
      <c r="E539" s="147"/>
      <c r="F539" s="146"/>
      <c r="G539" s="146"/>
      <c r="H539" s="146"/>
      <c r="I539" s="146"/>
      <c r="J539" s="146"/>
      <c r="K539" s="146"/>
      <c r="L539" s="146"/>
      <c r="M539" s="146"/>
      <c r="N539" s="146"/>
      <c r="O539" s="146"/>
      <c r="P539" s="146"/>
      <c r="Q539" s="149"/>
    </row>
    <row r="540" spans="1:17" s="139" customFormat="1" x14ac:dyDescent="0.25">
      <c r="A540" s="144"/>
      <c r="B540" s="147"/>
      <c r="C540" s="147"/>
      <c r="D540" s="147"/>
      <c r="E540" s="147"/>
      <c r="F540" s="146"/>
      <c r="G540" s="146"/>
      <c r="H540" s="146"/>
      <c r="I540" s="146"/>
      <c r="J540" s="146"/>
      <c r="K540" s="146"/>
      <c r="L540" s="146"/>
      <c r="M540" s="146"/>
      <c r="N540" s="146"/>
      <c r="O540" s="146"/>
      <c r="P540" s="146"/>
      <c r="Q540" s="149"/>
    </row>
    <row r="541" spans="1:17" s="139" customFormat="1" x14ac:dyDescent="0.25">
      <c r="A541" s="144"/>
      <c r="B541" s="147"/>
      <c r="C541" s="147"/>
      <c r="D541" s="147"/>
      <c r="E541" s="147"/>
      <c r="F541" s="146"/>
      <c r="G541" s="146"/>
      <c r="H541" s="146"/>
      <c r="I541" s="146"/>
      <c r="J541" s="146"/>
      <c r="K541" s="146"/>
      <c r="L541" s="146"/>
      <c r="M541" s="146"/>
      <c r="N541" s="146"/>
      <c r="O541" s="146"/>
      <c r="P541" s="146"/>
      <c r="Q541" s="149"/>
    </row>
    <row r="542" spans="1:17" s="139" customFormat="1" x14ac:dyDescent="0.25">
      <c r="A542" s="144"/>
      <c r="B542" s="147"/>
      <c r="C542" s="147"/>
      <c r="D542" s="147"/>
      <c r="E542" s="147"/>
      <c r="F542" s="146"/>
      <c r="G542" s="146"/>
      <c r="H542" s="146"/>
      <c r="I542" s="146"/>
      <c r="J542" s="146"/>
      <c r="K542" s="146"/>
      <c r="L542" s="146"/>
      <c r="M542" s="146"/>
      <c r="N542" s="146"/>
      <c r="O542" s="146"/>
      <c r="P542" s="146"/>
      <c r="Q542" s="149"/>
    </row>
    <row r="543" spans="1:17" s="139" customFormat="1" x14ac:dyDescent="0.25">
      <c r="A543" s="144"/>
      <c r="B543" s="147"/>
      <c r="C543" s="147"/>
      <c r="D543" s="147"/>
      <c r="E543" s="147"/>
      <c r="F543" s="146"/>
      <c r="G543" s="146"/>
      <c r="H543" s="146"/>
      <c r="I543" s="146"/>
      <c r="J543" s="146"/>
      <c r="K543" s="146"/>
      <c r="L543" s="146"/>
      <c r="M543" s="146"/>
      <c r="N543" s="146"/>
      <c r="O543" s="146"/>
      <c r="P543" s="146"/>
      <c r="Q543" s="149"/>
    </row>
    <row r="544" spans="1:17" s="139" customFormat="1" x14ac:dyDescent="0.25">
      <c r="A544" s="144"/>
      <c r="B544" s="147"/>
      <c r="C544" s="147"/>
      <c r="D544" s="147"/>
      <c r="E544" s="147"/>
      <c r="F544" s="146"/>
      <c r="G544" s="146"/>
      <c r="H544" s="146"/>
      <c r="I544" s="146"/>
      <c r="J544" s="146"/>
      <c r="K544" s="146"/>
      <c r="L544" s="146"/>
      <c r="M544" s="146"/>
      <c r="N544" s="146"/>
      <c r="O544" s="146"/>
      <c r="P544" s="146"/>
      <c r="Q544" s="149"/>
    </row>
    <row r="545" spans="1:17" s="139" customFormat="1" x14ac:dyDescent="0.25">
      <c r="A545" s="144"/>
      <c r="B545" s="147"/>
      <c r="C545" s="147"/>
      <c r="D545" s="147"/>
      <c r="E545" s="147"/>
      <c r="F545" s="146"/>
      <c r="G545" s="146"/>
      <c r="H545" s="146"/>
      <c r="I545" s="146"/>
      <c r="J545" s="146"/>
      <c r="K545" s="146"/>
      <c r="L545" s="146"/>
      <c r="M545" s="146"/>
      <c r="N545" s="146"/>
      <c r="O545" s="146"/>
      <c r="P545" s="146"/>
      <c r="Q545" s="149"/>
    </row>
    <row r="546" spans="1:17" s="139" customFormat="1" x14ac:dyDescent="0.25">
      <c r="A546" s="144"/>
      <c r="B546" s="147"/>
      <c r="C546" s="147"/>
      <c r="D546" s="147"/>
      <c r="E546" s="147"/>
      <c r="F546" s="146"/>
      <c r="G546" s="146"/>
      <c r="H546" s="146"/>
      <c r="I546" s="146"/>
      <c r="J546" s="146"/>
      <c r="K546" s="146"/>
      <c r="L546" s="146"/>
      <c r="M546" s="146"/>
      <c r="N546" s="146"/>
      <c r="O546" s="146"/>
      <c r="P546" s="146"/>
      <c r="Q546" s="149"/>
    </row>
    <row r="547" spans="1:17" s="139" customFormat="1" x14ac:dyDescent="0.25">
      <c r="A547" s="144"/>
      <c r="B547" s="147"/>
      <c r="C547" s="147"/>
      <c r="D547" s="147"/>
      <c r="E547" s="147"/>
      <c r="F547" s="146"/>
      <c r="G547" s="146"/>
      <c r="H547" s="146"/>
      <c r="I547" s="146"/>
      <c r="J547" s="146"/>
      <c r="K547" s="146"/>
      <c r="L547" s="146"/>
      <c r="M547" s="146"/>
      <c r="N547" s="146"/>
      <c r="O547" s="146"/>
      <c r="P547" s="146"/>
      <c r="Q547" s="149"/>
    </row>
    <row r="548" spans="1:17" s="139" customFormat="1" x14ac:dyDescent="0.25">
      <c r="A548" s="144"/>
      <c r="B548" s="147"/>
      <c r="C548" s="147"/>
      <c r="D548" s="147"/>
      <c r="E548" s="147"/>
      <c r="F548" s="146"/>
      <c r="G548" s="146"/>
      <c r="H548" s="146"/>
      <c r="I548" s="146"/>
      <c r="J548" s="146"/>
      <c r="K548" s="146"/>
      <c r="L548" s="146"/>
      <c r="M548" s="146"/>
      <c r="N548" s="146"/>
      <c r="O548" s="146"/>
      <c r="P548" s="146"/>
      <c r="Q548" s="149"/>
    </row>
    <row r="549" spans="1:17" s="139" customFormat="1" x14ac:dyDescent="0.25">
      <c r="A549" s="144"/>
      <c r="B549" s="147"/>
      <c r="C549" s="147"/>
      <c r="D549" s="147"/>
      <c r="E549" s="147"/>
      <c r="F549" s="146"/>
      <c r="G549" s="146"/>
      <c r="H549" s="146"/>
      <c r="I549" s="146"/>
      <c r="J549" s="146"/>
      <c r="K549" s="146"/>
      <c r="L549" s="146"/>
      <c r="M549" s="146"/>
      <c r="N549" s="146"/>
      <c r="O549" s="146"/>
      <c r="P549" s="146"/>
      <c r="Q549" s="149"/>
    </row>
    <row r="550" spans="1:17" s="139" customFormat="1" x14ac:dyDescent="0.25">
      <c r="A550" s="144"/>
      <c r="B550" s="147"/>
      <c r="C550" s="147"/>
      <c r="D550" s="147"/>
      <c r="E550" s="147"/>
      <c r="F550" s="146"/>
      <c r="G550" s="146"/>
      <c r="H550" s="146"/>
      <c r="I550" s="146"/>
      <c r="J550" s="146"/>
      <c r="K550" s="146"/>
      <c r="L550" s="146"/>
      <c r="M550" s="146"/>
      <c r="N550" s="146"/>
      <c r="O550" s="146"/>
      <c r="P550" s="146"/>
      <c r="Q550" s="149"/>
    </row>
    <row r="551" spans="1:17" s="139" customFormat="1" x14ac:dyDescent="0.25">
      <c r="A551" s="144"/>
      <c r="B551" s="147"/>
      <c r="C551" s="147"/>
      <c r="D551" s="147"/>
      <c r="E551" s="147"/>
      <c r="F551" s="146"/>
      <c r="G551" s="146"/>
      <c r="H551" s="146"/>
      <c r="I551" s="146"/>
      <c r="J551" s="146"/>
      <c r="K551" s="146"/>
      <c r="L551" s="146"/>
      <c r="M551" s="146"/>
      <c r="N551" s="146"/>
      <c r="O551" s="146"/>
      <c r="P551" s="146"/>
      <c r="Q551" s="149"/>
    </row>
    <row r="552" spans="1:17" s="139" customFormat="1" x14ac:dyDescent="0.25">
      <c r="A552" s="144"/>
      <c r="B552" s="147"/>
      <c r="C552" s="147"/>
      <c r="D552" s="147"/>
      <c r="E552" s="147"/>
      <c r="F552" s="146"/>
      <c r="G552" s="146"/>
      <c r="H552" s="146"/>
      <c r="I552" s="146"/>
      <c r="J552" s="146"/>
      <c r="K552" s="146"/>
      <c r="L552" s="146"/>
      <c r="M552" s="146"/>
      <c r="N552" s="146"/>
      <c r="O552" s="146"/>
      <c r="P552" s="146"/>
      <c r="Q552" s="149"/>
    </row>
    <row r="553" spans="1:17" s="139" customFormat="1" x14ac:dyDescent="0.25">
      <c r="A553" s="144"/>
      <c r="B553" s="147"/>
      <c r="C553" s="147"/>
      <c r="D553" s="147"/>
      <c r="E553" s="147"/>
      <c r="F553" s="146"/>
      <c r="G553" s="146"/>
      <c r="H553" s="146"/>
      <c r="I553" s="146"/>
      <c r="J553" s="146"/>
      <c r="K553" s="146"/>
      <c r="L553" s="146"/>
      <c r="M553" s="146"/>
      <c r="N553" s="146"/>
      <c r="O553" s="146"/>
      <c r="P553" s="146"/>
      <c r="Q553" s="149"/>
    </row>
    <row r="554" spans="1:17" s="139" customFormat="1" x14ac:dyDescent="0.25">
      <c r="A554" s="144"/>
      <c r="B554" s="147"/>
      <c r="C554" s="147"/>
      <c r="D554" s="147"/>
      <c r="E554" s="147"/>
      <c r="F554" s="146"/>
      <c r="G554" s="146"/>
      <c r="H554" s="146"/>
      <c r="I554" s="146"/>
      <c r="J554" s="146"/>
      <c r="K554" s="146"/>
      <c r="L554" s="146"/>
      <c r="M554" s="146"/>
      <c r="N554" s="146"/>
      <c r="O554" s="146"/>
      <c r="P554" s="146"/>
      <c r="Q554" s="149"/>
    </row>
    <row r="555" spans="1:17" s="139" customFormat="1" x14ac:dyDescent="0.25">
      <c r="A555" s="144"/>
      <c r="B555" s="147"/>
      <c r="C555" s="147"/>
      <c r="D555" s="147"/>
      <c r="E555" s="147"/>
      <c r="F555" s="146"/>
      <c r="G555" s="146"/>
      <c r="H555" s="146"/>
      <c r="I555" s="146"/>
      <c r="J555" s="146"/>
      <c r="K555" s="146"/>
      <c r="L555" s="146"/>
      <c r="M555" s="146"/>
      <c r="N555" s="146"/>
      <c r="O555" s="146"/>
      <c r="P555" s="146"/>
      <c r="Q555" s="149"/>
    </row>
    <row r="556" spans="1:17" s="139" customFormat="1" x14ac:dyDescent="0.25">
      <c r="A556" s="144"/>
      <c r="B556" s="147"/>
      <c r="C556" s="147"/>
      <c r="D556" s="147"/>
      <c r="E556" s="147"/>
      <c r="F556" s="146"/>
      <c r="G556" s="146"/>
      <c r="H556" s="146"/>
      <c r="I556" s="146"/>
      <c r="J556" s="146"/>
      <c r="K556" s="146"/>
      <c r="L556" s="146"/>
      <c r="M556" s="146"/>
      <c r="N556" s="146"/>
      <c r="O556" s="146"/>
      <c r="P556" s="146"/>
      <c r="Q556" s="149"/>
    </row>
    <row r="557" spans="1:17" s="139" customFormat="1" x14ac:dyDescent="0.25">
      <c r="A557" s="144"/>
      <c r="B557" s="147"/>
      <c r="C557" s="147"/>
      <c r="D557" s="147"/>
      <c r="E557" s="147"/>
      <c r="F557" s="146"/>
      <c r="G557" s="146"/>
      <c r="H557" s="146"/>
      <c r="I557" s="146"/>
      <c r="J557" s="146"/>
      <c r="K557" s="146"/>
      <c r="L557" s="146"/>
      <c r="M557" s="146"/>
      <c r="N557" s="146"/>
      <c r="O557" s="146"/>
      <c r="P557" s="146"/>
      <c r="Q557" s="149"/>
    </row>
    <row r="558" spans="1:17" s="139" customFormat="1" x14ac:dyDescent="0.25">
      <c r="A558" s="144"/>
      <c r="B558" s="147"/>
      <c r="C558" s="147"/>
      <c r="D558" s="147"/>
      <c r="E558" s="147"/>
      <c r="F558" s="146"/>
      <c r="G558" s="146"/>
      <c r="H558" s="146"/>
      <c r="I558" s="146"/>
      <c r="J558" s="146"/>
      <c r="K558" s="146"/>
      <c r="L558" s="146"/>
      <c r="M558" s="146"/>
      <c r="N558" s="146"/>
      <c r="O558" s="146"/>
      <c r="P558" s="146"/>
      <c r="Q558" s="149"/>
    </row>
    <row r="559" spans="1:17" s="139" customFormat="1" x14ac:dyDescent="0.25">
      <c r="A559" s="144"/>
      <c r="B559" s="147"/>
      <c r="C559" s="147"/>
      <c r="D559" s="147"/>
      <c r="E559" s="147"/>
      <c r="F559" s="146"/>
      <c r="G559" s="146"/>
      <c r="H559" s="146"/>
      <c r="I559" s="146"/>
      <c r="J559" s="146"/>
      <c r="K559" s="146"/>
      <c r="L559" s="146"/>
      <c r="M559" s="146"/>
      <c r="N559" s="146"/>
      <c r="O559" s="146"/>
      <c r="P559" s="146"/>
      <c r="Q559" s="149"/>
    </row>
    <row r="560" spans="1:17" s="139" customFormat="1" x14ac:dyDescent="0.25">
      <c r="A560" s="144"/>
      <c r="B560" s="147"/>
      <c r="C560" s="147"/>
      <c r="D560" s="147"/>
      <c r="E560" s="147"/>
      <c r="F560" s="146"/>
      <c r="G560" s="146"/>
      <c r="H560" s="146"/>
      <c r="I560" s="146"/>
      <c r="J560" s="146"/>
      <c r="K560" s="146"/>
      <c r="L560" s="146"/>
      <c r="M560" s="146"/>
      <c r="N560" s="146"/>
      <c r="O560" s="146"/>
      <c r="P560" s="146"/>
      <c r="Q560" s="149"/>
    </row>
    <row r="561" spans="1:17" s="139" customFormat="1" x14ac:dyDescent="0.25">
      <c r="A561" s="144"/>
      <c r="B561" s="147"/>
      <c r="C561" s="147"/>
      <c r="D561" s="147"/>
      <c r="E561" s="147"/>
      <c r="F561" s="146"/>
      <c r="G561" s="146"/>
      <c r="H561" s="146"/>
      <c r="I561" s="146"/>
      <c r="J561" s="146"/>
      <c r="K561" s="146"/>
      <c r="L561" s="146"/>
      <c r="M561" s="146"/>
      <c r="N561" s="146"/>
      <c r="O561" s="146"/>
      <c r="P561" s="146"/>
      <c r="Q561" s="149"/>
    </row>
    <row r="562" spans="1:17" s="139" customFormat="1" x14ac:dyDescent="0.25">
      <c r="A562" s="144"/>
      <c r="B562" s="147"/>
      <c r="C562" s="147"/>
      <c r="D562" s="147"/>
      <c r="E562" s="147"/>
      <c r="F562" s="146"/>
      <c r="G562" s="146"/>
      <c r="H562" s="146"/>
      <c r="I562" s="146"/>
      <c r="J562" s="146"/>
      <c r="K562" s="146"/>
      <c r="L562" s="146"/>
      <c r="M562" s="146"/>
      <c r="N562" s="146"/>
      <c r="O562" s="146"/>
      <c r="P562" s="146"/>
      <c r="Q562" s="149"/>
    </row>
    <row r="563" spans="1:17" s="139" customFormat="1" x14ac:dyDescent="0.25">
      <c r="A563" s="144"/>
      <c r="B563" s="147"/>
      <c r="C563" s="147"/>
      <c r="D563" s="147"/>
      <c r="E563" s="147"/>
      <c r="F563" s="146"/>
      <c r="G563" s="146"/>
      <c r="H563" s="146"/>
      <c r="I563" s="146"/>
      <c r="J563" s="146"/>
      <c r="K563" s="146"/>
      <c r="L563" s="146"/>
      <c r="M563" s="146"/>
      <c r="N563" s="146"/>
      <c r="O563" s="146"/>
      <c r="P563" s="146"/>
      <c r="Q563" s="149"/>
    </row>
    <row r="564" spans="1:17" s="139" customFormat="1" x14ac:dyDescent="0.25">
      <c r="A564" s="144"/>
      <c r="B564" s="147"/>
      <c r="C564" s="147"/>
      <c r="D564" s="147"/>
      <c r="E564" s="147"/>
      <c r="F564" s="146"/>
      <c r="G564" s="146"/>
      <c r="H564" s="146"/>
      <c r="I564" s="146"/>
      <c r="J564" s="146"/>
      <c r="K564" s="146"/>
      <c r="L564" s="146"/>
      <c r="M564" s="146"/>
      <c r="N564" s="146"/>
      <c r="O564" s="146"/>
      <c r="P564" s="146"/>
      <c r="Q564" s="149"/>
    </row>
    <row r="565" spans="1:17" s="139" customFormat="1" x14ac:dyDescent="0.25">
      <c r="A565" s="144"/>
      <c r="B565" s="147"/>
      <c r="C565" s="147"/>
      <c r="D565" s="147"/>
      <c r="E565" s="147"/>
      <c r="F565" s="146"/>
      <c r="G565" s="146"/>
      <c r="H565" s="146"/>
      <c r="I565" s="146"/>
      <c r="J565" s="146"/>
      <c r="K565" s="146"/>
      <c r="L565" s="146"/>
      <c r="M565" s="146"/>
      <c r="N565" s="146"/>
      <c r="O565" s="146"/>
      <c r="P565" s="146"/>
      <c r="Q565" s="149"/>
    </row>
    <row r="566" spans="1:17" s="139" customFormat="1" x14ac:dyDescent="0.25">
      <c r="A566" s="144"/>
      <c r="B566" s="147"/>
      <c r="C566" s="147"/>
      <c r="D566" s="147"/>
      <c r="E566" s="147"/>
      <c r="F566" s="146"/>
      <c r="G566" s="146"/>
      <c r="H566" s="146"/>
      <c r="I566" s="146"/>
      <c r="J566" s="146"/>
      <c r="K566" s="146"/>
      <c r="L566" s="146"/>
      <c r="M566" s="146"/>
      <c r="N566" s="146"/>
      <c r="O566" s="146"/>
      <c r="P566" s="146"/>
      <c r="Q566" s="149"/>
    </row>
    <row r="567" spans="1:17" s="139" customFormat="1" x14ac:dyDescent="0.25">
      <c r="A567" s="144"/>
      <c r="B567" s="147"/>
      <c r="C567" s="147"/>
      <c r="D567" s="147"/>
      <c r="E567" s="147"/>
      <c r="F567" s="146"/>
      <c r="G567" s="146"/>
      <c r="H567" s="146"/>
      <c r="I567" s="146"/>
      <c r="J567" s="146"/>
      <c r="K567" s="146"/>
      <c r="L567" s="146"/>
      <c r="M567" s="146"/>
      <c r="N567" s="146"/>
      <c r="O567" s="146"/>
      <c r="P567" s="146"/>
      <c r="Q567" s="149"/>
    </row>
    <row r="568" spans="1:17" s="139" customFormat="1" x14ac:dyDescent="0.25">
      <c r="A568" s="144"/>
      <c r="B568" s="147"/>
      <c r="C568" s="147"/>
      <c r="D568" s="147"/>
      <c r="E568" s="147"/>
      <c r="F568" s="146"/>
      <c r="G568" s="146"/>
      <c r="H568" s="146"/>
      <c r="I568" s="146"/>
      <c r="J568" s="146"/>
      <c r="K568" s="146"/>
      <c r="L568" s="146"/>
      <c r="M568" s="146"/>
      <c r="N568" s="146"/>
      <c r="O568" s="146"/>
      <c r="P568" s="146"/>
      <c r="Q568" s="149"/>
    </row>
    <row r="569" spans="1:17" s="139" customFormat="1" x14ac:dyDescent="0.25">
      <c r="A569" s="144"/>
      <c r="B569" s="147"/>
      <c r="C569" s="147"/>
      <c r="D569" s="147"/>
      <c r="E569" s="147"/>
      <c r="F569" s="146"/>
      <c r="G569" s="146"/>
      <c r="H569" s="146"/>
      <c r="I569" s="146"/>
      <c r="J569" s="146"/>
      <c r="K569" s="146"/>
      <c r="L569" s="146"/>
      <c r="M569" s="146"/>
      <c r="N569" s="146"/>
      <c r="O569" s="146"/>
      <c r="P569" s="146"/>
      <c r="Q569" s="149"/>
    </row>
    <row r="570" spans="1:17" s="139" customFormat="1" x14ac:dyDescent="0.25">
      <c r="A570" s="144"/>
      <c r="B570" s="147"/>
      <c r="C570" s="147"/>
      <c r="D570" s="147"/>
      <c r="E570" s="147"/>
      <c r="F570" s="146"/>
      <c r="G570" s="146"/>
      <c r="H570" s="146"/>
      <c r="I570" s="146"/>
      <c r="J570" s="146"/>
      <c r="K570" s="146"/>
      <c r="L570" s="146"/>
      <c r="M570" s="146"/>
      <c r="N570" s="146"/>
      <c r="O570" s="146"/>
      <c r="P570" s="146"/>
      <c r="Q570" s="149"/>
    </row>
    <row r="571" spans="1:17" s="139" customFormat="1" x14ac:dyDescent="0.25">
      <c r="A571" s="144"/>
      <c r="B571" s="147"/>
      <c r="C571" s="147"/>
      <c r="D571" s="147"/>
      <c r="E571" s="147"/>
      <c r="F571" s="146"/>
      <c r="G571" s="146"/>
      <c r="H571" s="146"/>
      <c r="I571" s="146"/>
      <c r="J571" s="146"/>
      <c r="K571" s="146"/>
      <c r="L571" s="146"/>
      <c r="M571" s="146"/>
      <c r="N571" s="146"/>
      <c r="O571" s="146"/>
      <c r="P571" s="146"/>
      <c r="Q571" s="149"/>
    </row>
    <row r="572" spans="1:17" s="139" customFormat="1" x14ac:dyDescent="0.25">
      <c r="A572" s="144"/>
      <c r="B572" s="147"/>
      <c r="C572" s="147"/>
      <c r="D572" s="147"/>
      <c r="E572" s="147"/>
      <c r="F572" s="146"/>
      <c r="G572" s="146"/>
      <c r="H572" s="146"/>
      <c r="I572" s="146"/>
      <c r="J572" s="146"/>
      <c r="K572" s="146"/>
      <c r="L572" s="146"/>
      <c r="M572" s="146"/>
      <c r="N572" s="146"/>
      <c r="O572" s="146"/>
      <c r="P572" s="146"/>
      <c r="Q572" s="149"/>
    </row>
    <row r="573" spans="1:17" s="139" customFormat="1" x14ac:dyDescent="0.25">
      <c r="A573" s="144"/>
      <c r="B573" s="147"/>
      <c r="C573" s="147"/>
      <c r="D573" s="147"/>
      <c r="E573" s="147"/>
      <c r="F573" s="146"/>
      <c r="G573" s="146"/>
      <c r="H573" s="146"/>
      <c r="I573" s="146"/>
      <c r="J573" s="146"/>
      <c r="K573" s="146"/>
      <c r="L573" s="146"/>
      <c r="M573" s="146"/>
      <c r="N573" s="146"/>
      <c r="O573" s="146"/>
      <c r="P573" s="146"/>
      <c r="Q573" s="149"/>
    </row>
    <row r="574" spans="1:17" s="139" customFormat="1" x14ac:dyDescent="0.25">
      <c r="A574" s="144"/>
      <c r="B574" s="147"/>
      <c r="C574" s="147"/>
      <c r="D574" s="147"/>
      <c r="E574" s="147"/>
      <c r="F574" s="146"/>
      <c r="G574" s="146"/>
      <c r="H574" s="146"/>
      <c r="I574" s="146"/>
      <c r="J574" s="146"/>
      <c r="K574" s="146"/>
      <c r="L574" s="146"/>
      <c r="M574" s="146"/>
      <c r="N574" s="146"/>
      <c r="O574" s="146"/>
      <c r="P574" s="146"/>
      <c r="Q574" s="149"/>
    </row>
    <row r="575" spans="1:17" s="139" customFormat="1" x14ac:dyDescent="0.25">
      <c r="A575" s="144"/>
      <c r="B575" s="147"/>
      <c r="C575" s="147"/>
      <c r="D575" s="147"/>
      <c r="E575" s="147"/>
      <c r="F575" s="146"/>
      <c r="G575" s="146"/>
      <c r="H575" s="146"/>
      <c r="I575" s="146"/>
      <c r="J575" s="146"/>
      <c r="K575" s="146"/>
      <c r="L575" s="146"/>
      <c r="M575" s="146"/>
      <c r="N575" s="146"/>
      <c r="O575" s="146"/>
      <c r="P575" s="146"/>
      <c r="Q575" s="149"/>
    </row>
    <row r="576" spans="1:17" s="139" customFormat="1" x14ac:dyDescent="0.25">
      <c r="A576" s="144"/>
      <c r="B576" s="147"/>
      <c r="C576" s="147"/>
      <c r="D576" s="147"/>
      <c r="E576" s="147"/>
      <c r="F576" s="146"/>
      <c r="G576" s="146"/>
      <c r="H576" s="146"/>
      <c r="I576" s="146"/>
      <c r="J576" s="146"/>
      <c r="K576" s="146"/>
      <c r="L576" s="146"/>
      <c r="M576" s="146"/>
      <c r="N576" s="146"/>
      <c r="O576" s="146"/>
      <c r="P576" s="146"/>
      <c r="Q576" s="149"/>
    </row>
    <row r="577" spans="1:17" s="139" customFormat="1" x14ac:dyDescent="0.25">
      <c r="A577" s="144"/>
      <c r="B577" s="147"/>
      <c r="C577" s="147"/>
      <c r="D577" s="147"/>
      <c r="E577" s="147"/>
      <c r="F577" s="146"/>
      <c r="G577" s="146"/>
      <c r="H577" s="146"/>
      <c r="I577" s="146"/>
      <c r="J577" s="146"/>
      <c r="K577" s="146"/>
      <c r="L577" s="146"/>
      <c r="M577" s="146"/>
      <c r="N577" s="146"/>
      <c r="O577" s="146"/>
      <c r="P577" s="146"/>
      <c r="Q577" s="149"/>
    </row>
    <row r="578" spans="1:17" s="139" customFormat="1" x14ac:dyDescent="0.25">
      <c r="A578" s="144"/>
      <c r="B578" s="147"/>
      <c r="C578" s="147"/>
      <c r="D578" s="147"/>
      <c r="E578" s="147"/>
      <c r="F578" s="146"/>
      <c r="G578" s="146"/>
      <c r="H578" s="146"/>
      <c r="I578" s="146"/>
      <c r="J578" s="146"/>
      <c r="K578" s="146"/>
      <c r="L578" s="146"/>
      <c r="M578" s="146"/>
      <c r="N578" s="146"/>
      <c r="O578" s="146"/>
      <c r="P578" s="146"/>
      <c r="Q578" s="149"/>
    </row>
    <row r="579" spans="1:17" s="139" customFormat="1" x14ac:dyDescent="0.25">
      <c r="A579" s="144"/>
      <c r="B579" s="147"/>
      <c r="C579" s="147"/>
      <c r="D579" s="147"/>
      <c r="E579" s="147"/>
      <c r="F579" s="146"/>
      <c r="G579" s="146"/>
      <c r="H579" s="146"/>
      <c r="I579" s="146"/>
      <c r="J579" s="146"/>
      <c r="K579" s="146"/>
      <c r="L579" s="146"/>
      <c r="M579" s="146"/>
      <c r="N579" s="146"/>
      <c r="O579" s="146"/>
      <c r="P579" s="146"/>
      <c r="Q579" s="149"/>
    </row>
    <row r="580" spans="1:17" s="139" customFormat="1" x14ac:dyDescent="0.25">
      <c r="A580" s="144"/>
      <c r="B580" s="147"/>
      <c r="C580" s="147"/>
      <c r="D580" s="147"/>
      <c r="E580" s="147"/>
      <c r="F580" s="146"/>
      <c r="G580" s="146"/>
      <c r="H580" s="146"/>
      <c r="I580" s="146"/>
      <c r="J580" s="146"/>
      <c r="K580" s="146"/>
      <c r="L580" s="146"/>
      <c r="M580" s="146"/>
      <c r="N580" s="146"/>
      <c r="O580" s="146"/>
      <c r="P580" s="146"/>
      <c r="Q580" s="149"/>
    </row>
    <row r="581" spans="1:17" s="139" customFormat="1" x14ac:dyDescent="0.25">
      <c r="A581" s="144"/>
      <c r="B581" s="147"/>
      <c r="C581" s="147"/>
      <c r="D581" s="147"/>
      <c r="E581" s="147"/>
      <c r="F581" s="146"/>
      <c r="G581" s="146"/>
      <c r="H581" s="146"/>
      <c r="I581" s="146"/>
      <c r="J581" s="146"/>
      <c r="K581" s="146"/>
      <c r="L581" s="146"/>
      <c r="M581" s="146"/>
      <c r="N581" s="146"/>
      <c r="O581" s="146"/>
      <c r="P581" s="146"/>
      <c r="Q581" s="149"/>
    </row>
    <row r="582" spans="1:17" s="139" customFormat="1" x14ac:dyDescent="0.25">
      <c r="A582" s="144"/>
      <c r="B582" s="147"/>
      <c r="C582" s="147"/>
      <c r="D582" s="147"/>
      <c r="E582" s="147"/>
      <c r="F582" s="146"/>
      <c r="G582" s="146"/>
      <c r="H582" s="146"/>
      <c r="I582" s="146"/>
      <c r="J582" s="146"/>
      <c r="K582" s="146"/>
      <c r="L582" s="146"/>
      <c r="M582" s="146"/>
      <c r="N582" s="146"/>
      <c r="O582" s="146"/>
      <c r="P582" s="146"/>
      <c r="Q582" s="149"/>
    </row>
    <row r="583" spans="1:17" s="139" customFormat="1" x14ac:dyDescent="0.25">
      <c r="A583" s="144"/>
      <c r="B583" s="147"/>
      <c r="C583" s="147"/>
      <c r="D583" s="147"/>
      <c r="E583" s="147"/>
      <c r="F583" s="146"/>
      <c r="G583" s="146"/>
      <c r="H583" s="146"/>
      <c r="I583" s="146"/>
      <c r="J583" s="146"/>
      <c r="K583" s="146"/>
      <c r="L583" s="146"/>
      <c r="M583" s="146"/>
      <c r="N583" s="146"/>
      <c r="O583" s="146"/>
      <c r="P583" s="146"/>
      <c r="Q583" s="149"/>
    </row>
    <row r="584" spans="1:17" s="139" customFormat="1" x14ac:dyDescent="0.25">
      <c r="A584" s="144"/>
      <c r="B584" s="147"/>
      <c r="C584" s="147"/>
      <c r="D584" s="147"/>
      <c r="E584" s="147"/>
      <c r="F584" s="146"/>
      <c r="G584" s="146"/>
      <c r="H584" s="146"/>
      <c r="I584" s="146"/>
      <c r="J584" s="146"/>
      <c r="K584" s="146"/>
      <c r="L584" s="146"/>
      <c r="M584" s="146"/>
      <c r="N584" s="146"/>
      <c r="O584" s="146"/>
      <c r="P584" s="146"/>
      <c r="Q584" s="149"/>
    </row>
    <row r="585" spans="1:17" s="139" customFormat="1" x14ac:dyDescent="0.25">
      <c r="A585" s="144"/>
      <c r="B585" s="147"/>
      <c r="C585" s="147"/>
      <c r="D585" s="147"/>
      <c r="E585" s="147"/>
      <c r="F585" s="146"/>
      <c r="G585" s="146"/>
      <c r="H585" s="146"/>
      <c r="I585" s="146"/>
      <c r="J585" s="146"/>
      <c r="K585" s="146"/>
      <c r="L585" s="146"/>
      <c r="M585" s="146"/>
      <c r="N585" s="146"/>
      <c r="O585" s="146"/>
      <c r="P585" s="146"/>
      <c r="Q585" s="149"/>
    </row>
    <row r="586" spans="1:17" s="139" customFormat="1" x14ac:dyDescent="0.25">
      <c r="A586" s="144"/>
      <c r="B586" s="147"/>
      <c r="C586" s="147"/>
      <c r="D586" s="147"/>
      <c r="E586" s="147"/>
      <c r="F586" s="146"/>
      <c r="G586" s="146"/>
      <c r="H586" s="146"/>
      <c r="I586" s="146"/>
      <c r="J586" s="146"/>
      <c r="K586" s="146"/>
      <c r="L586" s="146"/>
      <c r="M586" s="146"/>
      <c r="N586" s="146"/>
      <c r="O586" s="146"/>
      <c r="P586" s="146"/>
      <c r="Q586" s="149"/>
    </row>
    <row r="587" spans="1:17" s="139" customFormat="1" x14ac:dyDescent="0.25">
      <c r="A587" s="144"/>
      <c r="B587" s="147"/>
      <c r="C587" s="147"/>
      <c r="D587" s="147"/>
      <c r="E587" s="147"/>
      <c r="F587" s="146"/>
      <c r="G587" s="146"/>
      <c r="H587" s="146"/>
      <c r="I587" s="146"/>
      <c r="J587" s="146"/>
      <c r="K587" s="146"/>
      <c r="L587" s="146"/>
      <c r="M587" s="146"/>
      <c r="N587" s="146"/>
      <c r="O587" s="146"/>
      <c r="P587" s="146"/>
      <c r="Q587" s="149"/>
    </row>
    <row r="588" spans="1:17" s="139" customFormat="1" x14ac:dyDescent="0.25">
      <c r="A588" s="144"/>
      <c r="B588" s="147"/>
      <c r="C588" s="147"/>
      <c r="D588" s="147"/>
      <c r="E588" s="147"/>
      <c r="F588" s="146"/>
      <c r="G588" s="146"/>
      <c r="H588" s="146"/>
      <c r="I588" s="146"/>
      <c r="J588" s="146"/>
      <c r="K588" s="146"/>
      <c r="L588" s="146"/>
      <c r="M588" s="146"/>
      <c r="N588" s="146"/>
      <c r="O588" s="146"/>
      <c r="P588" s="146"/>
      <c r="Q588" s="149"/>
    </row>
    <row r="589" spans="1:17" s="139" customFormat="1" x14ac:dyDescent="0.25">
      <c r="A589" s="144"/>
      <c r="B589" s="147"/>
      <c r="C589" s="147"/>
      <c r="D589" s="147"/>
      <c r="E589" s="147"/>
      <c r="F589" s="146"/>
      <c r="G589" s="146"/>
      <c r="H589" s="146"/>
      <c r="I589" s="146"/>
      <c r="J589" s="146"/>
      <c r="K589" s="146"/>
      <c r="L589" s="146"/>
      <c r="M589" s="146"/>
      <c r="N589" s="146"/>
      <c r="O589" s="146"/>
      <c r="P589" s="146"/>
      <c r="Q589" s="149"/>
    </row>
    <row r="590" spans="1:17" s="139" customFormat="1" x14ac:dyDescent="0.25">
      <c r="A590" s="144"/>
      <c r="B590" s="147"/>
      <c r="C590" s="147"/>
      <c r="D590" s="147"/>
      <c r="E590" s="147"/>
      <c r="F590" s="146"/>
      <c r="G590" s="146"/>
      <c r="H590" s="146"/>
      <c r="I590" s="146"/>
      <c r="J590" s="146"/>
      <c r="K590" s="146"/>
      <c r="L590" s="146"/>
      <c r="M590" s="146"/>
      <c r="N590" s="146"/>
      <c r="O590" s="146"/>
      <c r="P590" s="146"/>
      <c r="Q590" s="149"/>
    </row>
    <row r="591" spans="1:17" s="139" customFormat="1" x14ac:dyDescent="0.25">
      <c r="A591" s="144"/>
      <c r="B591" s="147"/>
      <c r="C591" s="147"/>
      <c r="D591" s="147"/>
      <c r="E591" s="147"/>
      <c r="F591" s="146"/>
      <c r="G591" s="146"/>
      <c r="H591" s="146"/>
      <c r="I591" s="146"/>
      <c r="J591" s="146"/>
      <c r="K591" s="146"/>
      <c r="L591" s="146"/>
      <c r="M591" s="146"/>
      <c r="N591" s="146"/>
      <c r="O591" s="146"/>
      <c r="P591" s="146"/>
      <c r="Q591" s="149"/>
    </row>
    <row r="592" spans="1:17" s="139" customFormat="1" x14ac:dyDescent="0.25">
      <c r="A592" s="144"/>
      <c r="B592" s="147"/>
      <c r="C592" s="147"/>
      <c r="D592" s="147"/>
      <c r="E592" s="147"/>
      <c r="F592" s="146"/>
      <c r="G592" s="146"/>
      <c r="H592" s="146"/>
      <c r="I592" s="146"/>
      <c r="J592" s="146"/>
      <c r="K592" s="146"/>
      <c r="L592" s="146"/>
      <c r="M592" s="146"/>
      <c r="N592" s="146"/>
      <c r="O592" s="146"/>
      <c r="P592" s="146"/>
      <c r="Q592" s="149"/>
    </row>
    <row r="593" spans="1:17" s="139" customFormat="1" x14ac:dyDescent="0.25">
      <c r="A593" s="144"/>
      <c r="B593" s="147"/>
      <c r="C593" s="147"/>
      <c r="D593" s="147"/>
      <c r="E593" s="147"/>
      <c r="F593" s="146"/>
      <c r="G593" s="146"/>
      <c r="H593" s="146"/>
      <c r="I593" s="146"/>
      <c r="J593" s="146"/>
      <c r="K593" s="146"/>
      <c r="L593" s="146"/>
      <c r="M593" s="146"/>
      <c r="N593" s="146"/>
      <c r="O593" s="146"/>
      <c r="P593" s="146"/>
      <c r="Q593" s="149"/>
    </row>
    <row r="594" spans="1:17" s="139" customFormat="1" x14ac:dyDescent="0.25">
      <c r="A594" s="144"/>
      <c r="B594" s="147"/>
      <c r="C594" s="147"/>
      <c r="D594" s="147"/>
      <c r="E594" s="147"/>
      <c r="F594" s="146"/>
      <c r="G594" s="146"/>
      <c r="H594" s="146"/>
      <c r="I594" s="146"/>
      <c r="J594" s="146"/>
      <c r="K594" s="146"/>
      <c r="L594" s="146"/>
      <c r="M594" s="146"/>
      <c r="N594" s="146"/>
      <c r="O594" s="146"/>
      <c r="P594" s="146"/>
      <c r="Q594" s="149"/>
    </row>
    <row r="595" spans="1:17" s="139" customFormat="1" x14ac:dyDescent="0.25">
      <c r="A595" s="144"/>
      <c r="B595" s="147"/>
      <c r="C595" s="147"/>
      <c r="D595" s="147"/>
      <c r="E595" s="147"/>
      <c r="F595" s="146"/>
      <c r="G595" s="146"/>
      <c r="H595" s="146"/>
      <c r="I595" s="146"/>
      <c r="J595" s="146"/>
      <c r="K595" s="146"/>
      <c r="L595" s="146"/>
      <c r="M595" s="146"/>
      <c r="N595" s="146"/>
      <c r="O595" s="146"/>
      <c r="P595" s="146"/>
      <c r="Q595" s="149"/>
    </row>
    <row r="596" spans="1:17" s="139" customFormat="1" x14ac:dyDescent="0.25">
      <c r="A596" s="144"/>
      <c r="B596" s="147"/>
      <c r="C596" s="147"/>
      <c r="D596" s="147"/>
      <c r="E596" s="147"/>
      <c r="F596" s="146"/>
      <c r="G596" s="146"/>
      <c r="H596" s="146"/>
      <c r="I596" s="146"/>
      <c r="J596" s="146"/>
      <c r="K596" s="146"/>
      <c r="L596" s="146"/>
      <c r="M596" s="146"/>
      <c r="N596" s="146"/>
      <c r="O596" s="146"/>
      <c r="P596" s="146"/>
      <c r="Q596" s="149"/>
    </row>
    <row r="597" spans="1:17" s="139" customFormat="1" x14ac:dyDescent="0.25">
      <c r="A597" s="144"/>
      <c r="B597" s="147"/>
      <c r="C597" s="147"/>
      <c r="D597" s="147"/>
      <c r="E597" s="147"/>
      <c r="F597" s="146"/>
      <c r="G597" s="146"/>
      <c r="H597" s="146"/>
      <c r="I597" s="146"/>
      <c r="J597" s="146"/>
      <c r="K597" s="146"/>
      <c r="L597" s="146"/>
      <c r="M597" s="146"/>
      <c r="N597" s="146"/>
      <c r="O597" s="146"/>
      <c r="P597" s="146"/>
      <c r="Q597" s="149"/>
    </row>
    <row r="598" spans="1:17" s="139" customFormat="1" x14ac:dyDescent="0.25">
      <c r="A598" s="144"/>
      <c r="B598" s="147"/>
      <c r="C598" s="147"/>
      <c r="D598" s="147"/>
      <c r="E598" s="147"/>
      <c r="F598" s="146"/>
      <c r="G598" s="146"/>
      <c r="H598" s="146"/>
      <c r="I598" s="146"/>
      <c r="J598" s="146"/>
      <c r="K598" s="146"/>
      <c r="L598" s="146"/>
      <c r="M598" s="146"/>
      <c r="N598" s="146"/>
      <c r="O598" s="146"/>
      <c r="P598" s="146"/>
      <c r="Q598" s="149"/>
    </row>
    <row r="599" spans="1:17" s="139" customFormat="1" x14ac:dyDescent="0.25">
      <c r="A599" s="144"/>
      <c r="B599" s="147"/>
      <c r="C599" s="147"/>
      <c r="D599" s="147"/>
      <c r="E599" s="147"/>
      <c r="F599" s="146"/>
      <c r="G599" s="146"/>
      <c r="H599" s="146"/>
      <c r="I599" s="146"/>
      <c r="J599" s="146"/>
      <c r="K599" s="146"/>
      <c r="L599" s="146"/>
      <c r="M599" s="146"/>
      <c r="N599" s="146"/>
      <c r="O599" s="146"/>
      <c r="P599" s="146"/>
      <c r="Q599" s="149"/>
    </row>
    <row r="600" spans="1:17" s="139" customFormat="1" x14ac:dyDescent="0.25">
      <c r="A600" s="144"/>
      <c r="B600" s="147"/>
      <c r="C600" s="147"/>
      <c r="D600" s="147"/>
      <c r="E600" s="147"/>
      <c r="F600" s="146"/>
      <c r="G600" s="146"/>
      <c r="H600" s="146"/>
      <c r="I600" s="146"/>
      <c r="J600" s="146"/>
      <c r="K600" s="146"/>
      <c r="L600" s="146"/>
      <c r="M600" s="146"/>
      <c r="N600" s="146"/>
      <c r="O600" s="146"/>
      <c r="P600" s="146"/>
      <c r="Q600" s="149"/>
    </row>
    <row r="601" spans="1:17" x14ac:dyDescent="0.25"/>
  </sheetData>
  <mergeCells count="2">
    <mergeCell ref="A1:Q1"/>
    <mergeCell ref="A2:Q2"/>
  </mergeCells>
  <pageMargins left="0.23622047244094491" right="0.23622047244094491" top="0.46"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General information</vt:lpstr>
      <vt:lpstr>Summary Sheet</vt:lpstr>
      <vt:lpstr>Infrastructure Details</vt:lpstr>
      <vt:lpstr>Division Wise Losses</vt:lpstr>
      <vt:lpstr>Form-Input energy</vt:lpstr>
      <vt:lpstr>Details of Received Sources</vt:lpstr>
      <vt:lpstr>Detail of Consumers&amp;Consumption</vt:lpstr>
      <vt:lpstr>Details on Feeder Levels</vt:lpstr>
      <vt:lpstr>'Detail of Consumers&amp;Consumption'!Print_Area</vt:lpstr>
      <vt:lpstr>'Details of Received Sources'!Print_Area</vt:lpstr>
      <vt:lpstr>'Details on Feeder Levels'!Print_Area</vt:lpstr>
      <vt:lpstr>'Division Wise Losses'!Print_Area</vt:lpstr>
      <vt:lpstr>'Form-Input energy'!Print_Area</vt:lpstr>
      <vt:lpstr>'General information'!Print_Area</vt:lpstr>
      <vt:lpstr>'Infrastructure Details'!Print_Area</vt:lpstr>
      <vt:lpstr>'Summary Sheet'!Print_Area</vt:lpstr>
      <vt:lpstr>'Details on Feeder Levels'!Print_Titles</vt:lpstr>
      <vt:lpstr>'Division Wise Losses'!Print_Titles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2023-02-22T10:44:17Z</dcterms:modified>
</cp:coreProperties>
</file>